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defaultThemeVersion="124226"/>
  <bookViews>
    <workbookView xWindow="0" yWindow="-15" windowWidth="17145" windowHeight="814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0">Sheet1!$A$1:$L$119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H111" i="1" l="1"/>
  <c r="H110" i="1"/>
  <c r="H109" i="1"/>
  <c r="H108" i="1"/>
  <c r="H107" i="1"/>
  <c r="H104" i="1"/>
  <c r="H103" i="1"/>
  <c r="H102" i="1"/>
  <c r="H101" i="1"/>
  <c r="H98" i="1"/>
  <c r="H97" i="1"/>
  <c r="H94" i="1"/>
  <c r="H91" i="1"/>
  <c r="H88" i="1"/>
  <c r="H85" i="1"/>
  <c r="H84" i="1"/>
  <c r="H83" i="1"/>
  <c r="H82" i="1"/>
  <c r="H81" i="1"/>
  <c r="H80" i="1"/>
  <c r="H77" i="1"/>
  <c r="H74" i="1"/>
  <c r="H73" i="1"/>
  <c r="H72" i="1"/>
  <c r="H69" i="1"/>
  <c r="H66" i="1"/>
  <c r="H65" i="1"/>
  <c r="H64" i="1"/>
  <c r="H61" i="1"/>
  <c r="H57" i="1"/>
  <c r="H56" i="1"/>
  <c r="H55" i="1"/>
  <c r="H54" i="1"/>
  <c r="H53" i="1"/>
  <c r="H52" i="1"/>
  <c r="H49" i="1"/>
  <c r="H48" i="1"/>
  <c r="H47" i="1"/>
  <c r="H46" i="1"/>
  <c r="H43" i="1"/>
  <c r="H42" i="1"/>
  <c r="H39" i="1"/>
  <c r="H38" i="1"/>
  <c r="H37" i="1"/>
  <c r="H36" i="1"/>
  <c r="H35" i="1"/>
  <c r="H32" i="1"/>
  <c r="H31" i="1"/>
  <c r="H30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H10" i="1"/>
  <c r="H9" i="1"/>
  <c r="H8" i="1"/>
  <c r="H7" i="1"/>
  <c r="G10" i="1" l="1"/>
  <c r="K111" i="1" l="1"/>
  <c r="J111" i="1"/>
  <c r="I111" i="1"/>
  <c r="G111" i="1"/>
  <c r="F111" i="1"/>
  <c r="D111" i="1"/>
  <c r="K110" i="1"/>
  <c r="J110" i="1"/>
  <c r="I110" i="1"/>
  <c r="G110" i="1"/>
  <c r="F110" i="1"/>
  <c r="D110" i="1"/>
  <c r="K109" i="1"/>
  <c r="J109" i="1"/>
  <c r="I109" i="1"/>
  <c r="G109" i="1"/>
  <c r="F109" i="1"/>
  <c r="D109" i="1"/>
  <c r="K108" i="1"/>
  <c r="J108" i="1"/>
  <c r="I108" i="1"/>
  <c r="G108" i="1"/>
  <c r="F108" i="1"/>
  <c r="D108" i="1"/>
  <c r="K107" i="1" l="1"/>
  <c r="J107" i="1"/>
  <c r="I107" i="1"/>
  <c r="G107" i="1"/>
  <c r="F107" i="1"/>
  <c r="D107" i="1"/>
  <c r="K104" i="1" l="1"/>
  <c r="J104" i="1"/>
  <c r="I104" i="1"/>
  <c r="G104" i="1"/>
  <c r="F104" i="1"/>
  <c r="D104" i="1"/>
  <c r="K103" i="1"/>
  <c r="J103" i="1"/>
  <c r="I103" i="1"/>
  <c r="G103" i="1"/>
  <c r="F103" i="1"/>
  <c r="D103" i="1"/>
  <c r="K102" i="1"/>
  <c r="J102" i="1"/>
  <c r="I102" i="1"/>
  <c r="G102" i="1"/>
  <c r="F102" i="1"/>
  <c r="D102" i="1"/>
  <c r="K101" i="1" l="1"/>
  <c r="J101" i="1"/>
  <c r="I101" i="1"/>
  <c r="G101" i="1"/>
  <c r="F101" i="1"/>
  <c r="D101" i="1"/>
  <c r="K98" i="1" l="1"/>
  <c r="J98" i="1"/>
  <c r="I98" i="1"/>
  <c r="G98" i="1"/>
  <c r="F98" i="1"/>
  <c r="D98" i="1"/>
  <c r="K97" i="1"/>
  <c r="J97" i="1"/>
  <c r="I97" i="1"/>
  <c r="G97" i="1"/>
  <c r="F97" i="1"/>
  <c r="D97" i="1"/>
  <c r="K94" i="1" l="1"/>
  <c r="J94" i="1"/>
  <c r="I94" i="1"/>
  <c r="G94" i="1"/>
  <c r="F94" i="1"/>
  <c r="D94" i="1"/>
  <c r="K91" i="1" l="1"/>
  <c r="J91" i="1"/>
  <c r="I91" i="1"/>
  <c r="G91" i="1"/>
  <c r="F91" i="1"/>
  <c r="D91" i="1"/>
  <c r="K88" i="1" l="1"/>
  <c r="J88" i="1"/>
  <c r="I88" i="1"/>
  <c r="G88" i="1"/>
  <c r="F88" i="1"/>
  <c r="D88" i="1"/>
  <c r="K85" i="1" l="1"/>
  <c r="J85" i="1"/>
  <c r="I85" i="1"/>
  <c r="G85" i="1"/>
  <c r="F85" i="1"/>
  <c r="D85" i="1"/>
  <c r="K84" i="1"/>
  <c r="J84" i="1"/>
  <c r="I84" i="1"/>
  <c r="G84" i="1"/>
  <c r="F84" i="1"/>
  <c r="D84" i="1"/>
  <c r="K83" i="1"/>
  <c r="J83" i="1"/>
  <c r="I83" i="1"/>
  <c r="G83" i="1"/>
  <c r="F83" i="1"/>
  <c r="D83" i="1"/>
  <c r="K82" i="1"/>
  <c r="J82" i="1"/>
  <c r="I82" i="1"/>
  <c r="G82" i="1"/>
  <c r="F82" i="1"/>
  <c r="D82" i="1"/>
  <c r="K81" i="1"/>
  <c r="J81" i="1"/>
  <c r="I81" i="1"/>
  <c r="G81" i="1"/>
  <c r="F81" i="1"/>
  <c r="D81" i="1"/>
  <c r="K80" i="1"/>
  <c r="J80" i="1"/>
  <c r="I80" i="1"/>
  <c r="G80" i="1"/>
  <c r="F80" i="1"/>
  <c r="D80" i="1"/>
  <c r="K77" i="1" l="1"/>
  <c r="J77" i="1"/>
  <c r="I77" i="1"/>
  <c r="G77" i="1"/>
  <c r="F77" i="1"/>
  <c r="D77" i="1"/>
  <c r="K74" i="1" l="1"/>
  <c r="J74" i="1"/>
  <c r="I74" i="1"/>
  <c r="G74" i="1"/>
  <c r="F74" i="1"/>
  <c r="D74" i="1"/>
  <c r="K73" i="1"/>
  <c r="J73" i="1"/>
  <c r="I73" i="1"/>
  <c r="G73" i="1"/>
  <c r="F73" i="1"/>
  <c r="D73" i="1"/>
  <c r="K72" i="1"/>
  <c r="J72" i="1"/>
  <c r="I72" i="1"/>
  <c r="G72" i="1"/>
  <c r="F72" i="1"/>
  <c r="D72" i="1"/>
  <c r="K69" i="1" l="1"/>
  <c r="J69" i="1"/>
  <c r="I69" i="1"/>
  <c r="G69" i="1"/>
  <c r="F69" i="1"/>
  <c r="D69" i="1"/>
  <c r="K66" i="1" l="1"/>
  <c r="J66" i="1"/>
  <c r="I66" i="1"/>
  <c r="G66" i="1"/>
  <c r="F66" i="1"/>
  <c r="D66" i="1"/>
  <c r="K65" i="1"/>
  <c r="J65" i="1"/>
  <c r="I65" i="1"/>
  <c r="G65" i="1"/>
  <c r="F65" i="1"/>
  <c r="D65" i="1"/>
  <c r="K64" i="1"/>
  <c r="J64" i="1"/>
  <c r="I64" i="1"/>
  <c r="G64" i="1"/>
  <c r="F64" i="1"/>
  <c r="D64" i="1"/>
  <c r="K61" i="1" l="1"/>
  <c r="J61" i="1"/>
  <c r="I61" i="1"/>
  <c r="G61" i="1"/>
  <c r="F61" i="1"/>
  <c r="D61" i="1"/>
  <c r="K60" i="1" l="1"/>
  <c r="G60" i="1"/>
  <c r="F60" i="1"/>
  <c r="D60" i="1"/>
  <c r="K57" i="1" l="1"/>
  <c r="J57" i="1"/>
  <c r="I57" i="1"/>
  <c r="G57" i="1"/>
  <c r="F57" i="1"/>
  <c r="D57" i="1"/>
  <c r="K56" i="1"/>
  <c r="J56" i="1"/>
  <c r="I56" i="1"/>
  <c r="G56" i="1"/>
  <c r="F56" i="1"/>
  <c r="D56" i="1"/>
  <c r="K55" i="1"/>
  <c r="J55" i="1"/>
  <c r="I55" i="1"/>
  <c r="G55" i="1"/>
  <c r="F55" i="1"/>
  <c r="D55" i="1"/>
  <c r="K54" i="1"/>
  <c r="J54" i="1"/>
  <c r="I54" i="1"/>
  <c r="G54" i="1"/>
  <c r="F54" i="1"/>
  <c r="D54" i="1"/>
  <c r="K53" i="1"/>
  <c r="J53" i="1"/>
  <c r="I53" i="1"/>
  <c r="G53" i="1"/>
  <c r="F53" i="1"/>
  <c r="D53" i="1"/>
  <c r="K52" i="1"/>
  <c r="J52" i="1"/>
  <c r="I52" i="1"/>
  <c r="G52" i="1"/>
  <c r="F52" i="1"/>
  <c r="D52" i="1"/>
  <c r="K49" i="1" l="1"/>
  <c r="J49" i="1"/>
  <c r="I49" i="1"/>
  <c r="G49" i="1"/>
  <c r="F49" i="1"/>
  <c r="D49" i="1"/>
  <c r="K48" i="1"/>
  <c r="J48" i="1"/>
  <c r="I48" i="1"/>
  <c r="G48" i="1"/>
  <c r="F48" i="1"/>
  <c r="D48" i="1"/>
  <c r="K47" i="1"/>
  <c r="J47" i="1"/>
  <c r="I47" i="1"/>
  <c r="G47" i="1"/>
  <c r="F47" i="1"/>
  <c r="D47" i="1"/>
  <c r="K46" i="1"/>
  <c r="J46" i="1"/>
  <c r="I46" i="1"/>
  <c r="G46" i="1"/>
  <c r="F46" i="1"/>
  <c r="D46" i="1"/>
  <c r="K43" i="1" l="1"/>
  <c r="J43" i="1"/>
  <c r="I43" i="1"/>
  <c r="G43" i="1"/>
  <c r="F43" i="1"/>
  <c r="D43" i="1"/>
  <c r="K42" i="1"/>
  <c r="J42" i="1"/>
  <c r="I42" i="1"/>
  <c r="G42" i="1"/>
  <c r="F42" i="1"/>
  <c r="D42" i="1"/>
  <c r="K39" i="1" l="1"/>
  <c r="J39" i="1"/>
  <c r="I39" i="1"/>
  <c r="G39" i="1"/>
  <c r="F39" i="1"/>
  <c r="D39" i="1"/>
  <c r="K38" i="1"/>
  <c r="J38" i="1"/>
  <c r="I38" i="1"/>
  <c r="G38" i="1"/>
  <c r="F38" i="1"/>
  <c r="D38" i="1"/>
  <c r="K37" i="1"/>
  <c r="J37" i="1"/>
  <c r="I37" i="1"/>
  <c r="G37" i="1"/>
  <c r="F37" i="1"/>
  <c r="D37" i="1"/>
  <c r="K36" i="1"/>
  <c r="J36" i="1"/>
  <c r="I36" i="1"/>
  <c r="G36" i="1"/>
  <c r="F36" i="1"/>
  <c r="D36" i="1"/>
  <c r="K35" i="1"/>
  <c r="J35" i="1"/>
  <c r="I35" i="1"/>
  <c r="G35" i="1"/>
  <c r="F35" i="1"/>
  <c r="D35" i="1"/>
  <c r="K32" i="1" l="1"/>
  <c r="J32" i="1"/>
  <c r="I32" i="1"/>
  <c r="G32" i="1"/>
  <c r="F32" i="1"/>
  <c r="D32" i="1"/>
  <c r="K31" i="1"/>
  <c r="J31" i="1"/>
  <c r="I31" i="1"/>
  <c r="G31" i="1"/>
  <c r="F31" i="1"/>
  <c r="D31" i="1"/>
  <c r="K30" i="1"/>
  <c r="J30" i="1"/>
  <c r="I30" i="1"/>
  <c r="G30" i="1"/>
  <c r="F30" i="1"/>
  <c r="D30" i="1"/>
  <c r="K27" i="1" l="1"/>
  <c r="J27" i="1"/>
  <c r="I27" i="1"/>
  <c r="G27" i="1"/>
  <c r="F27" i="1"/>
  <c r="D27" i="1"/>
  <c r="K26" i="1"/>
  <c r="J26" i="1"/>
  <c r="I26" i="1"/>
  <c r="G26" i="1"/>
  <c r="F26" i="1"/>
  <c r="D26" i="1"/>
  <c r="K25" i="1"/>
  <c r="J25" i="1"/>
  <c r="I25" i="1"/>
  <c r="G25" i="1"/>
  <c r="F25" i="1"/>
  <c r="D25" i="1"/>
  <c r="K24" i="1"/>
  <c r="J24" i="1"/>
  <c r="I24" i="1"/>
  <c r="G24" i="1"/>
  <c r="F24" i="1"/>
  <c r="D24" i="1"/>
  <c r="K23" i="1"/>
  <c r="J23" i="1"/>
  <c r="I23" i="1"/>
  <c r="G23" i="1"/>
  <c r="F23" i="1"/>
  <c r="D23" i="1"/>
  <c r="K22" i="1"/>
  <c r="J22" i="1"/>
  <c r="I22" i="1"/>
  <c r="G22" i="1"/>
  <c r="F22" i="1"/>
  <c r="D22" i="1"/>
  <c r="K21" i="1"/>
  <c r="J21" i="1"/>
  <c r="I21" i="1"/>
  <c r="G21" i="1"/>
  <c r="F21" i="1"/>
  <c r="D21" i="1"/>
  <c r="K18" i="1" l="1"/>
  <c r="J18" i="1"/>
  <c r="I18" i="1"/>
  <c r="G18" i="1"/>
  <c r="F18" i="1"/>
  <c r="D18" i="1"/>
  <c r="K17" i="1"/>
  <c r="J17" i="1"/>
  <c r="I17" i="1"/>
  <c r="G17" i="1"/>
  <c r="F17" i="1"/>
  <c r="D17" i="1"/>
  <c r="K16" i="1"/>
  <c r="J16" i="1"/>
  <c r="I16" i="1"/>
  <c r="G16" i="1"/>
  <c r="F16" i="1"/>
  <c r="D16" i="1"/>
  <c r="K15" i="1"/>
  <c r="J15" i="1"/>
  <c r="I15" i="1"/>
  <c r="G15" i="1"/>
  <c r="F15" i="1"/>
  <c r="D15" i="1"/>
  <c r="K14" i="1"/>
  <c r="J14" i="1"/>
  <c r="I14" i="1"/>
  <c r="G14" i="1"/>
  <c r="F14" i="1"/>
  <c r="D14" i="1"/>
  <c r="K13" i="1"/>
  <c r="J13" i="1"/>
  <c r="I13" i="1"/>
  <c r="G13" i="1"/>
  <c r="F13" i="1"/>
  <c r="D13" i="1"/>
  <c r="K10" i="1" l="1"/>
  <c r="J10" i="1"/>
  <c r="I10" i="1"/>
  <c r="F10" i="1"/>
  <c r="D10" i="1"/>
  <c r="K9" i="1"/>
  <c r="J9" i="1"/>
  <c r="I9" i="1"/>
  <c r="G9" i="1"/>
  <c r="F9" i="1"/>
  <c r="D9" i="1"/>
  <c r="K8" i="1"/>
  <c r="J8" i="1"/>
  <c r="I8" i="1"/>
  <c r="G8" i="1"/>
  <c r="F8" i="1"/>
  <c r="D8" i="1"/>
  <c r="K7" i="1"/>
  <c r="J7" i="1"/>
  <c r="I7" i="1"/>
  <c r="G7" i="1"/>
  <c r="F7" i="1"/>
  <c r="D7" i="1"/>
  <c r="E111" i="1" l="1"/>
  <c r="E110" i="1"/>
  <c r="E109" i="1"/>
  <c r="E108" i="1"/>
  <c r="E107" i="1"/>
  <c r="C111" i="1"/>
  <c r="C110" i="1"/>
  <c r="C109" i="1"/>
  <c r="C108" i="1"/>
  <c r="C107" i="1"/>
  <c r="E104" i="1"/>
  <c r="E103" i="1"/>
  <c r="E102" i="1"/>
  <c r="E101" i="1"/>
  <c r="C104" i="1"/>
  <c r="C103" i="1"/>
  <c r="C102" i="1"/>
  <c r="C101" i="1"/>
  <c r="E98" i="1"/>
  <c r="E97" i="1"/>
  <c r="C98" i="1"/>
  <c r="C97" i="1"/>
  <c r="E94" i="1"/>
  <c r="C94" i="1"/>
  <c r="E91" i="1"/>
  <c r="C91" i="1"/>
  <c r="E88" i="1"/>
  <c r="C88" i="1"/>
  <c r="E85" i="1"/>
  <c r="E84" i="1"/>
  <c r="E83" i="1"/>
  <c r="E82" i="1"/>
  <c r="E81" i="1"/>
  <c r="E80" i="1"/>
  <c r="C85" i="1"/>
  <c r="C84" i="1"/>
  <c r="C83" i="1"/>
  <c r="C82" i="1"/>
  <c r="C81" i="1"/>
  <c r="C80" i="1"/>
  <c r="E77" i="1"/>
  <c r="C77" i="1"/>
  <c r="E74" i="1"/>
  <c r="E73" i="1"/>
  <c r="E72" i="1"/>
  <c r="C74" i="1"/>
  <c r="C73" i="1"/>
  <c r="C72" i="1"/>
  <c r="E69" i="1"/>
  <c r="C69" i="1"/>
  <c r="E66" i="1"/>
  <c r="E65" i="1"/>
  <c r="E64" i="1"/>
  <c r="C66" i="1"/>
  <c r="C65" i="1"/>
  <c r="C64" i="1"/>
  <c r="E61" i="1"/>
  <c r="E60" i="1"/>
  <c r="C61" i="1"/>
  <c r="C60" i="1"/>
  <c r="E57" i="1"/>
  <c r="E56" i="1"/>
  <c r="E55" i="1"/>
  <c r="E54" i="1"/>
  <c r="E53" i="1"/>
  <c r="E52" i="1"/>
  <c r="C57" i="1"/>
  <c r="C56" i="1"/>
  <c r="C55" i="1"/>
  <c r="C54" i="1"/>
  <c r="C53" i="1"/>
  <c r="C52" i="1"/>
  <c r="E49" i="1"/>
  <c r="E48" i="1"/>
  <c r="E47" i="1"/>
  <c r="E46" i="1"/>
  <c r="C49" i="1"/>
  <c r="C48" i="1"/>
  <c r="C47" i="1"/>
  <c r="C46" i="1"/>
  <c r="E43" i="1"/>
  <c r="E42" i="1"/>
  <c r="C43" i="1"/>
  <c r="C42" i="1"/>
  <c r="E39" i="1"/>
  <c r="E38" i="1"/>
  <c r="E37" i="1"/>
  <c r="E36" i="1"/>
  <c r="E35" i="1"/>
  <c r="C39" i="1"/>
  <c r="C38" i="1"/>
  <c r="C37" i="1"/>
  <c r="C36" i="1"/>
  <c r="C35" i="1"/>
  <c r="E32" i="1"/>
  <c r="E31" i="1"/>
  <c r="E30" i="1"/>
  <c r="C32" i="1"/>
  <c r="C31" i="1"/>
  <c r="C30" i="1"/>
  <c r="E27" i="1"/>
  <c r="E26" i="1"/>
  <c r="E25" i="1"/>
  <c r="E24" i="1"/>
  <c r="E23" i="1"/>
  <c r="E22" i="1"/>
  <c r="E21" i="1"/>
  <c r="C27" i="1"/>
  <c r="C26" i="1"/>
  <c r="C25" i="1"/>
  <c r="C24" i="1"/>
  <c r="C23" i="1"/>
  <c r="C22" i="1"/>
  <c r="C21" i="1"/>
  <c r="E18" i="1"/>
  <c r="E17" i="1"/>
  <c r="E16" i="1"/>
  <c r="E15" i="1"/>
  <c r="E14" i="1"/>
  <c r="E13" i="1"/>
  <c r="C18" i="1"/>
  <c r="C17" i="1"/>
  <c r="C16" i="1"/>
  <c r="C15" i="1"/>
  <c r="C14" i="1"/>
  <c r="C13" i="1"/>
  <c r="E10" i="1"/>
  <c r="E9" i="1"/>
  <c r="E8" i="1"/>
  <c r="E7" i="1"/>
  <c r="C10" i="1"/>
  <c r="C9" i="1"/>
  <c r="C8" i="1"/>
  <c r="C7" i="1"/>
  <c r="H75" i="1" l="1"/>
  <c r="D75" i="1" l="1"/>
  <c r="F75" i="1"/>
  <c r="K75" i="1"/>
  <c r="J75" i="1"/>
  <c r="I75" i="1"/>
  <c r="G75" i="1"/>
  <c r="E75" i="1" l="1"/>
  <c r="E112" i="1" l="1"/>
  <c r="E105" i="1"/>
  <c r="E99" i="1"/>
  <c r="E95" i="1"/>
  <c r="E92" i="1"/>
  <c r="E89" i="1"/>
  <c r="E86" i="1"/>
  <c r="E78" i="1"/>
  <c r="E70" i="1"/>
  <c r="E67" i="1"/>
  <c r="E62" i="1"/>
  <c r="E58" i="1"/>
  <c r="E50" i="1"/>
  <c r="E44" i="1"/>
  <c r="E40" i="1"/>
  <c r="E33" i="1"/>
  <c r="E28" i="1"/>
  <c r="E19" i="1"/>
  <c r="E11" i="1"/>
  <c r="H112" i="1"/>
  <c r="H105" i="1"/>
  <c r="H99" i="1"/>
  <c r="H95" i="1"/>
  <c r="H92" i="1"/>
  <c r="H89" i="1"/>
  <c r="H86" i="1"/>
  <c r="H78" i="1"/>
  <c r="H70" i="1"/>
  <c r="H67" i="1"/>
  <c r="H62" i="1"/>
  <c r="H58" i="1"/>
  <c r="H50" i="1"/>
  <c r="H44" i="1"/>
  <c r="H40" i="1"/>
  <c r="H33" i="1"/>
  <c r="H28" i="1"/>
  <c r="H19" i="1"/>
  <c r="H11" i="1"/>
  <c r="H114" i="1" l="1"/>
  <c r="E114" i="1"/>
  <c r="F112" i="1" l="1"/>
  <c r="F105" i="1"/>
  <c r="F99" i="1"/>
  <c r="F95" i="1"/>
  <c r="F92" i="1"/>
  <c r="F89" i="1"/>
  <c r="F86" i="1"/>
  <c r="F78" i="1"/>
  <c r="F70" i="1"/>
  <c r="F67" i="1"/>
  <c r="F62" i="1"/>
  <c r="F58" i="1"/>
  <c r="F50" i="1"/>
  <c r="F44" i="1"/>
  <c r="F40" i="1"/>
  <c r="F33" i="1"/>
  <c r="F28" i="1"/>
  <c r="F19" i="1"/>
  <c r="F11" i="1"/>
  <c r="F114" i="1" l="1"/>
  <c r="D67" i="1" l="1"/>
  <c r="I99" i="1" l="1"/>
  <c r="G99" i="1"/>
  <c r="J99" i="1"/>
  <c r="K99" i="1"/>
  <c r="L24" i="1" l="1"/>
  <c r="J19" i="1" l="1"/>
  <c r="D33" i="1" l="1"/>
  <c r="K92" i="1" l="1"/>
  <c r="K67" i="1" l="1"/>
  <c r="G50" i="1" l="1"/>
  <c r="K50" i="1"/>
  <c r="G19" i="1" l="1"/>
  <c r="G11" i="1" l="1"/>
  <c r="I62" i="1" l="1"/>
  <c r="D99" i="1" l="1"/>
  <c r="G28" i="1" l="1"/>
  <c r="D105" i="1" l="1"/>
  <c r="I19" i="1" l="1"/>
  <c r="K19" i="1"/>
  <c r="G58" i="1" l="1"/>
  <c r="I58" i="1"/>
  <c r="J58" i="1"/>
  <c r="K58" i="1"/>
  <c r="D92" i="1"/>
  <c r="I92" i="1" l="1"/>
  <c r="B119" i="1" l="1"/>
  <c r="K112" i="1"/>
  <c r="J112" i="1"/>
  <c r="I112" i="1"/>
  <c r="G112" i="1"/>
  <c r="D112" i="1"/>
  <c r="L111" i="1"/>
  <c r="L110" i="1"/>
  <c r="L109" i="1"/>
  <c r="L108" i="1"/>
  <c r="L107" i="1"/>
  <c r="K105" i="1"/>
  <c r="J105" i="1"/>
  <c r="I105" i="1"/>
  <c r="G105" i="1"/>
  <c r="L104" i="1"/>
  <c r="L103" i="1"/>
  <c r="L102" i="1"/>
  <c r="L101" i="1"/>
  <c r="L98" i="1"/>
  <c r="L97" i="1"/>
  <c r="K95" i="1"/>
  <c r="J95" i="1"/>
  <c r="I95" i="1"/>
  <c r="G95" i="1"/>
  <c r="D95" i="1"/>
  <c r="L94" i="1"/>
  <c r="J92" i="1"/>
  <c r="G92" i="1"/>
  <c r="L91" i="1"/>
  <c r="K89" i="1"/>
  <c r="J89" i="1"/>
  <c r="I89" i="1"/>
  <c r="G89" i="1"/>
  <c r="D89" i="1"/>
  <c r="K86" i="1"/>
  <c r="J86" i="1"/>
  <c r="I86" i="1"/>
  <c r="G86" i="1"/>
  <c r="D86" i="1"/>
  <c r="L85" i="1"/>
  <c r="L84" i="1"/>
  <c r="L83" i="1"/>
  <c r="L82" i="1"/>
  <c r="L81" i="1"/>
  <c r="L80" i="1"/>
  <c r="K78" i="1"/>
  <c r="J78" i="1"/>
  <c r="I78" i="1"/>
  <c r="G78" i="1"/>
  <c r="D78" i="1"/>
  <c r="L77" i="1"/>
  <c r="L74" i="1"/>
  <c r="L73" i="1"/>
  <c r="L72" i="1"/>
  <c r="K70" i="1"/>
  <c r="J70" i="1"/>
  <c r="I70" i="1"/>
  <c r="G70" i="1"/>
  <c r="D70" i="1"/>
  <c r="L69" i="1"/>
  <c r="J67" i="1"/>
  <c r="I67" i="1"/>
  <c r="G67" i="1"/>
  <c r="L66" i="1"/>
  <c r="L65" i="1"/>
  <c r="L64" i="1"/>
  <c r="K62" i="1"/>
  <c r="J62" i="1"/>
  <c r="G62" i="1"/>
  <c r="D62" i="1"/>
  <c r="L61" i="1"/>
  <c r="L60" i="1"/>
  <c r="D58" i="1"/>
  <c r="L57" i="1"/>
  <c r="L56" i="1"/>
  <c r="L55" i="1"/>
  <c r="L54" i="1"/>
  <c r="L53" i="1"/>
  <c r="L52" i="1"/>
  <c r="J50" i="1"/>
  <c r="I50" i="1"/>
  <c r="D50" i="1"/>
  <c r="L49" i="1"/>
  <c r="L48" i="1"/>
  <c r="L47" i="1"/>
  <c r="L46" i="1"/>
  <c r="K44" i="1"/>
  <c r="J44" i="1"/>
  <c r="I44" i="1"/>
  <c r="G44" i="1"/>
  <c r="D44" i="1"/>
  <c r="L43" i="1"/>
  <c r="L42" i="1"/>
  <c r="K40" i="1"/>
  <c r="J40" i="1"/>
  <c r="I40" i="1"/>
  <c r="G40" i="1"/>
  <c r="D40" i="1"/>
  <c r="L39" i="1"/>
  <c r="L38" i="1"/>
  <c r="L37" i="1"/>
  <c r="L36" i="1"/>
  <c r="L35" i="1"/>
  <c r="K33" i="1"/>
  <c r="J33" i="1"/>
  <c r="I33" i="1"/>
  <c r="G33" i="1"/>
  <c r="L32" i="1"/>
  <c r="L31" i="1"/>
  <c r="L30" i="1"/>
  <c r="K28" i="1"/>
  <c r="J28" i="1"/>
  <c r="I28" i="1"/>
  <c r="D28" i="1"/>
  <c r="L27" i="1"/>
  <c r="L26" i="1"/>
  <c r="L25" i="1"/>
  <c r="L23" i="1"/>
  <c r="L22" i="1"/>
  <c r="L21" i="1"/>
  <c r="D19" i="1"/>
  <c r="L18" i="1"/>
  <c r="L17" i="1"/>
  <c r="L16" i="1"/>
  <c r="L15" i="1"/>
  <c r="L14" i="1"/>
  <c r="L13" i="1"/>
  <c r="K11" i="1"/>
  <c r="J11" i="1"/>
  <c r="I11" i="1"/>
  <c r="L10" i="1"/>
  <c r="L9" i="1"/>
  <c r="L8" i="1"/>
  <c r="I114" i="1" l="1"/>
  <c r="G114" i="1"/>
  <c r="J114" i="1"/>
  <c r="K114" i="1"/>
  <c r="L86" i="1"/>
  <c r="L89" i="1"/>
  <c r="L33" i="1"/>
  <c r="L50" i="1"/>
  <c r="L92" i="1"/>
  <c r="L58" i="1"/>
  <c r="L78" i="1"/>
  <c r="L95" i="1"/>
  <c r="L75" i="1"/>
  <c r="L112" i="1"/>
  <c r="L105" i="1"/>
  <c r="L99" i="1"/>
  <c r="L70" i="1"/>
  <c r="L67" i="1"/>
  <c r="L44" i="1"/>
  <c r="L40" i="1"/>
  <c r="L28" i="1"/>
  <c r="L19" i="1"/>
  <c r="D11" i="1"/>
  <c r="D114" i="1" s="1"/>
  <c r="L62" i="1"/>
  <c r="L7" i="1"/>
  <c r="L11" i="1" l="1"/>
  <c r="L114" i="1" l="1"/>
  <c r="C95" i="1" l="1"/>
  <c r="C92" i="1"/>
  <c r="C89" i="1"/>
  <c r="C78" i="1"/>
  <c r="C70" i="1"/>
  <c r="C62" i="1"/>
  <c r="C33" i="1" l="1"/>
  <c r="C44" i="1"/>
  <c r="C50" i="1"/>
  <c r="C58" i="1"/>
  <c r="C67" i="1"/>
  <c r="C75" i="1"/>
  <c r="C86" i="1"/>
  <c r="C11" i="1"/>
  <c r="C19" i="1"/>
  <c r="C40" i="1"/>
  <c r="C99" i="1"/>
  <c r="C28" i="1"/>
  <c r="C105" i="1"/>
  <c r="C112" i="1"/>
  <c r="C114" i="1" l="1"/>
</calcChain>
</file>

<file path=xl/sharedStrings.xml><?xml version="1.0" encoding="utf-8"?>
<sst xmlns="http://schemas.openxmlformats.org/spreadsheetml/2006/main" count="108" uniqueCount="108">
  <si>
    <t>Circuit</t>
  </si>
  <si>
    <t xml:space="preserve">County </t>
  </si>
  <si>
    <t>Escambia</t>
  </si>
  <si>
    <t>Okaloosa</t>
  </si>
  <si>
    <t xml:space="preserve">Walton </t>
  </si>
  <si>
    <t xml:space="preserve">1 Total </t>
  </si>
  <si>
    <t>Gadsden</t>
  </si>
  <si>
    <t xml:space="preserve">Jefferson </t>
  </si>
  <si>
    <t xml:space="preserve">Leon </t>
  </si>
  <si>
    <t xml:space="preserve">Liberty </t>
  </si>
  <si>
    <t>Wakulla</t>
  </si>
  <si>
    <t>2 Total</t>
  </si>
  <si>
    <t>Columbia</t>
  </si>
  <si>
    <t>Dixie</t>
  </si>
  <si>
    <t xml:space="preserve">Hamilton </t>
  </si>
  <si>
    <t>Lafayette</t>
  </si>
  <si>
    <t xml:space="preserve">Madison </t>
  </si>
  <si>
    <t>Suwannee</t>
  </si>
  <si>
    <t>Taylor</t>
  </si>
  <si>
    <t>3 Total</t>
  </si>
  <si>
    <t xml:space="preserve">Clay </t>
  </si>
  <si>
    <t xml:space="preserve">Duval </t>
  </si>
  <si>
    <t>Nassau</t>
  </si>
  <si>
    <t>4 Total</t>
  </si>
  <si>
    <t>Citrus</t>
  </si>
  <si>
    <t>Hernando</t>
  </si>
  <si>
    <t>Lake</t>
  </si>
  <si>
    <t>Marion</t>
  </si>
  <si>
    <t>Sumter</t>
  </si>
  <si>
    <t>5 Total</t>
  </si>
  <si>
    <t>Pasco</t>
  </si>
  <si>
    <t>Pinellas</t>
  </si>
  <si>
    <t xml:space="preserve">6 Total </t>
  </si>
  <si>
    <t>Flagler</t>
  </si>
  <si>
    <t>Putnam</t>
  </si>
  <si>
    <t>St. Johns</t>
  </si>
  <si>
    <t>Volusia</t>
  </si>
  <si>
    <t xml:space="preserve">7 Total </t>
  </si>
  <si>
    <t>Alachua</t>
  </si>
  <si>
    <t>Baker</t>
  </si>
  <si>
    <t>Bradford</t>
  </si>
  <si>
    <t>Gilchrist</t>
  </si>
  <si>
    <t>Levy</t>
  </si>
  <si>
    <t>Union</t>
  </si>
  <si>
    <t xml:space="preserve">8 Total </t>
  </si>
  <si>
    <t>Orange</t>
  </si>
  <si>
    <t>Osceola</t>
  </si>
  <si>
    <t>9 Total</t>
  </si>
  <si>
    <t>Hardee</t>
  </si>
  <si>
    <t>Highlands</t>
  </si>
  <si>
    <t>Polk</t>
  </si>
  <si>
    <t xml:space="preserve">10 Total </t>
  </si>
  <si>
    <t>Miami-Dade</t>
  </si>
  <si>
    <t xml:space="preserve">11 Total </t>
  </si>
  <si>
    <t>DeSoto</t>
  </si>
  <si>
    <t>Manatee</t>
  </si>
  <si>
    <t>Sarasota</t>
  </si>
  <si>
    <t xml:space="preserve">12 Total </t>
  </si>
  <si>
    <t>Hillsborough</t>
  </si>
  <si>
    <t xml:space="preserve">13 Total </t>
  </si>
  <si>
    <t>Bay</t>
  </si>
  <si>
    <t>Calhoun</t>
  </si>
  <si>
    <t>Gulf</t>
  </si>
  <si>
    <t>Holmes</t>
  </si>
  <si>
    <t>Jackson</t>
  </si>
  <si>
    <t>Washington</t>
  </si>
  <si>
    <t xml:space="preserve">14 Total </t>
  </si>
  <si>
    <t xml:space="preserve">Palm Beach </t>
  </si>
  <si>
    <t xml:space="preserve">15 Total </t>
  </si>
  <si>
    <t>Monroe</t>
  </si>
  <si>
    <t xml:space="preserve">16 Total </t>
  </si>
  <si>
    <t>Broward</t>
  </si>
  <si>
    <t xml:space="preserve">17 Total </t>
  </si>
  <si>
    <t>Brevard</t>
  </si>
  <si>
    <t>Seminole</t>
  </si>
  <si>
    <t xml:space="preserve">18 Total </t>
  </si>
  <si>
    <t>Indian River</t>
  </si>
  <si>
    <t xml:space="preserve">Martin </t>
  </si>
  <si>
    <t>Okeechobee</t>
  </si>
  <si>
    <t>St. Lucie</t>
  </si>
  <si>
    <t xml:space="preserve">19 Total </t>
  </si>
  <si>
    <t>Charlotte</t>
  </si>
  <si>
    <t>Collier</t>
  </si>
  <si>
    <t>Glades</t>
  </si>
  <si>
    <t>Hendry</t>
  </si>
  <si>
    <t>Lee</t>
  </si>
  <si>
    <t xml:space="preserve">20 Total </t>
  </si>
  <si>
    <t>Statewide Total</t>
  </si>
  <si>
    <t>Santa Rosa</t>
  </si>
  <si>
    <t>Newly Certified Volunteers</t>
  </si>
  <si>
    <t>Discharged Volunteers</t>
  </si>
  <si>
    <t>Printed:</t>
  </si>
  <si>
    <t>State</t>
  </si>
  <si>
    <t>Percent of Children with a Volunteer</t>
  </si>
  <si>
    <t>Florida Guardian ad Litem Program</t>
  </si>
  <si>
    <t>Rev. 1</t>
  </si>
  <si>
    <t>Certified
Case Volunteers</t>
  </si>
  <si>
    <r>
      <rPr>
        <vertAlign val="superscript"/>
        <sz val="13"/>
        <rFont val="Arial"/>
        <family val="2"/>
      </rPr>
      <t xml:space="preserve">1 </t>
    </r>
    <r>
      <rPr>
        <sz val="13"/>
        <rFont val="Arial"/>
        <family val="2"/>
      </rPr>
      <t>Derived from DCF supplied data - does not include children with no current legal status.</t>
    </r>
  </si>
  <si>
    <t>6+ Months Inactive Volunteers</t>
  </si>
  <si>
    <t>Franklin</t>
  </si>
  <si>
    <r>
      <t>Total Dependent Children in Out of Home Care</t>
    </r>
    <r>
      <rPr>
        <b/>
        <vertAlign val="superscript"/>
        <sz val="11"/>
        <rFont val="Bookman Old Style"/>
        <family val="1"/>
      </rPr>
      <t>1</t>
    </r>
  </si>
  <si>
    <t>Children Assigned to a Volunteer</t>
  </si>
  <si>
    <r>
      <t>Total Dependent Children by County of Jurisdiction</t>
    </r>
    <r>
      <rPr>
        <b/>
        <vertAlign val="superscript"/>
        <sz val="11"/>
        <rFont val="Bookman Old Style"/>
        <family val="1"/>
      </rPr>
      <t>1</t>
    </r>
    <r>
      <rPr>
        <b/>
        <sz val="11"/>
        <rFont val="Bookman Old Style"/>
        <family val="1"/>
      </rPr>
      <t xml:space="preserve"> March 2016</t>
    </r>
  </si>
  <si>
    <t>Children Appointed to GAL Program March 2016</t>
  </si>
  <si>
    <t>Total Volunteers March 2016</t>
  </si>
  <si>
    <t>GAL Representation Report: March 2016</t>
  </si>
  <si>
    <t>Of the total children appointed to the Program - 1,291 were receiving limited GAL services.</t>
  </si>
  <si>
    <t>Final as of April 13,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</si>
</sst>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i/>
      <sz val="12"/>
      <name val="Bookman Old Style"/>
      <family val="1"/>
    </font>
    <font>
      <i/>
      <sz val="12"/>
      <name val="Bookman Old Style"/>
      <family val="1"/>
    </font>
    <font>
      <sz val="12"/>
      <name val="Arial"/>
      <family val="2"/>
    </font>
    <font>
      <sz val="14"/>
      <name val="Bookman Old Style"/>
      <family val="1"/>
    </font>
    <font>
      <sz val="10"/>
      <name val="Arial"/>
      <family val="2"/>
    </font>
    <font>
      <b/>
      <vertAlign val="superscript"/>
      <sz val="11"/>
      <name val="Bookman Old Style"/>
      <family val="1"/>
    </font>
    <font>
      <sz val="12"/>
      <color indexed="8"/>
      <name val="Bookman Old Style"/>
      <family val="1"/>
    </font>
    <font>
      <sz val="13"/>
      <name val="Arial"/>
      <family val="2"/>
    </font>
    <font>
      <vertAlign val="superscript"/>
      <sz val="1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9">
    <xf numFmtId="0" fontId="0" fillId="0" borderId="0" xfId="0"/>
    <xf numFmtId="0" fontId="6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5" fillId="0" borderId="1" xfId="0" applyNumberFormat="1" applyFont="1" applyBorder="1" applyAlignment="1">
      <alignment wrapText="1"/>
    </xf>
    <xf numFmtId="10" fontId="6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10" fontId="5" fillId="0" borderId="1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3" fontId="2" fillId="5" borderId="4" xfId="0" applyNumberFormat="1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10" fontId="2" fillId="5" borderId="4" xfId="0" applyNumberFormat="1" applyFont="1" applyFill="1" applyBorder="1" applyAlignment="1">
      <alignment horizontal="left" wrapText="1"/>
    </xf>
    <xf numFmtId="3" fontId="2" fillId="6" borderId="4" xfId="0" applyNumberFormat="1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10" fontId="2" fillId="6" borderId="4" xfId="0" applyNumberFormat="1" applyFont="1" applyFill="1" applyBorder="1" applyAlignment="1">
      <alignment horizontal="left" wrapText="1"/>
    </xf>
    <xf numFmtId="3" fontId="2" fillId="4" borderId="4" xfId="0" applyNumberFormat="1" applyFont="1" applyFill="1" applyBorder="1" applyAlignment="1">
      <alignment wrapText="1"/>
    </xf>
    <xf numFmtId="10" fontId="6" fillId="7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wrapText="1"/>
    </xf>
    <xf numFmtId="3" fontId="2" fillId="0" borderId="4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3" fontId="4" fillId="0" borderId="0" xfId="0" applyNumberFormat="1" applyFont="1" applyAlignment="1"/>
    <xf numFmtId="3" fontId="4" fillId="0" borderId="0" xfId="0" applyNumberFormat="1" applyFont="1" applyFill="1" applyAlignment="1"/>
    <xf numFmtId="0" fontId="10" fillId="0" borderId="0" xfId="0" applyFont="1" applyAlignment="1"/>
    <xf numFmtId="0" fontId="2" fillId="2" borderId="1" xfId="0" applyFont="1" applyFill="1" applyBorder="1" applyAlignment="1"/>
    <xf numFmtId="0" fontId="2" fillId="2" borderId="4" xfId="0" applyFont="1" applyFill="1" applyBorder="1" applyAlignment="1"/>
    <xf numFmtId="0" fontId="2" fillId="5" borderId="9" xfId="0" applyFont="1" applyFill="1" applyBorder="1" applyAlignment="1"/>
    <xf numFmtId="0" fontId="2" fillId="5" borderId="4" xfId="0" applyFont="1" applyFill="1" applyBorder="1" applyAlignment="1"/>
    <xf numFmtId="0" fontId="10" fillId="5" borderId="0" xfId="0" applyFont="1" applyFill="1" applyAlignment="1"/>
    <xf numFmtId="0" fontId="4" fillId="5" borderId="0" xfId="0" applyFont="1" applyFill="1" applyAlignment="1"/>
    <xf numFmtId="3" fontId="10" fillId="0" borderId="0" xfId="0" applyNumberFormat="1" applyFont="1" applyAlignment="1"/>
    <xf numFmtId="3" fontId="5" fillId="0" borderId="1" xfId="0" applyNumberFormat="1" applyFont="1" applyBorder="1" applyAlignment="1"/>
    <xf numFmtId="3" fontId="5" fillId="0" borderId="1" xfId="0" quotePrefix="1" applyNumberFormat="1" applyFont="1" applyBorder="1" applyAlignment="1"/>
    <xf numFmtId="1" fontId="5" fillId="0" borderId="1" xfId="0" applyNumberFormat="1" applyFont="1" applyBorder="1" applyAlignment="1"/>
    <xf numFmtId="3" fontId="5" fillId="0" borderId="1" xfId="0" applyNumberFormat="1" applyFont="1" applyFill="1" applyBorder="1" applyAlignment="1"/>
    <xf numFmtId="0" fontId="6" fillId="7" borderId="5" xfId="0" applyFont="1" applyFill="1" applyBorder="1" applyAlignment="1"/>
    <xf numFmtId="0" fontId="7" fillId="7" borderId="6" xfId="0" applyFont="1" applyFill="1" applyBorder="1" applyAlignment="1"/>
    <xf numFmtId="3" fontId="6" fillId="7" borderId="7" xfId="0" applyNumberFormat="1" applyFont="1" applyFill="1" applyBorder="1" applyAlignment="1"/>
    <xf numFmtId="1" fontId="6" fillId="7" borderId="7" xfId="0" applyNumberFormat="1" applyFont="1" applyFill="1" applyBorder="1" applyAlignment="1"/>
    <xf numFmtId="3" fontId="6" fillId="7" borderId="1" xfId="0" applyNumberFormat="1" applyFont="1" applyFill="1" applyBorder="1" applyAlignment="1"/>
    <xf numFmtId="0" fontId="7" fillId="0" borderId="0" xfId="0" applyFont="1" applyAlignment="1"/>
    <xf numFmtId="3" fontId="5" fillId="0" borderId="0" xfId="0" applyNumberFormat="1" applyFont="1" applyAlignment="1"/>
    <xf numFmtId="1" fontId="5" fillId="0" borderId="0" xfId="0" applyNumberFormat="1" applyFont="1" applyAlignment="1"/>
    <xf numFmtId="3" fontId="5" fillId="0" borderId="0" xfId="0" applyNumberFormat="1" applyFont="1" applyFill="1" applyAlignment="1"/>
    <xf numFmtId="1" fontId="6" fillId="7" borderId="1" xfId="0" applyNumberFormat="1" applyFont="1" applyFill="1" applyBorder="1" applyAlignment="1"/>
    <xf numFmtId="3" fontId="5" fillId="0" borderId="1" xfId="0" quotePrefix="1" applyNumberFormat="1" applyFont="1" applyFill="1" applyBorder="1" applyAlignment="1"/>
    <xf numFmtId="3" fontId="6" fillId="7" borderId="2" xfId="0" applyNumberFormat="1" applyFont="1" applyFill="1" applyBorder="1" applyAlignment="1"/>
    <xf numFmtId="0" fontId="6" fillId="5" borderId="1" xfId="0" applyFont="1" applyFill="1" applyBorder="1" applyAlignment="1"/>
    <xf numFmtId="0" fontId="3" fillId="0" borderId="0" xfId="0" applyFont="1" applyAlignment="1"/>
    <xf numFmtId="0" fontId="6" fillId="7" borderId="1" xfId="0" applyFont="1" applyFill="1" applyBorder="1" applyAlignment="1"/>
    <xf numFmtId="0" fontId="7" fillId="7" borderId="1" xfId="0" applyFont="1" applyFill="1" applyBorder="1" applyAlignment="1"/>
    <xf numFmtId="1" fontId="5" fillId="3" borderId="1" xfId="0" applyNumberFormat="1" applyFont="1" applyFill="1" applyBorder="1" applyAlignment="1"/>
    <xf numFmtId="3" fontId="5" fillId="0" borderId="2" xfId="0" applyNumberFormat="1" applyFont="1" applyFill="1" applyBorder="1" applyAlignment="1"/>
    <xf numFmtId="3" fontId="5" fillId="0" borderId="2" xfId="0" applyNumberFormat="1" applyFont="1" applyBorder="1" applyAlignment="1"/>
    <xf numFmtId="1" fontId="5" fillId="0" borderId="2" xfId="0" applyNumberFormat="1" applyFont="1" applyBorder="1" applyAlignment="1"/>
    <xf numFmtId="3" fontId="5" fillId="0" borderId="3" xfId="0" applyNumberFormat="1" applyFont="1" applyBorder="1" applyAlignment="1"/>
    <xf numFmtId="1" fontId="6" fillId="7" borderId="2" xfId="0" applyNumberFormat="1" applyFont="1" applyFill="1" applyBorder="1" applyAlignment="1"/>
    <xf numFmtId="3" fontId="6" fillId="7" borderId="3" xfId="0" applyNumberFormat="1" applyFont="1" applyFill="1" applyBorder="1" applyAlignment="1"/>
    <xf numFmtId="0" fontId="5" fillId="0" borderId="0" xfId="0" applyFont="1" applyAlignment="1"/>
    <xf numFmtId="0" fontId="8" fillId="0" borderId="0" xfId="0" applyFont="1" applyAlignment="1"/>
    <xf numFmtId="3" fontId="13" fillId="0" borderId="1" xfId="0" applyNumberFormat="1" applyFont="1" applyBorder="1"/>
    <xf numFmtId="3" fontId="2" fillId="2" borderId="4" xfId="0" applyNumberFormat="1" applyFont="1" applyFill="1" applyBorder="1" applyAlignment="1">
      <alignment horizontal="center" wrapText="1"/>
    </xf>
    <xf numFmtId="10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3" fontId="5" fillId="8" borderId="1" xfId="0" applyNumberFormat="1" applyFont="1" applyFill="1" applyBorder="1" applyAlignment="1"/>
    <xf numFmtId="3" fontId="5" fillId="0" borderId="11" xfId="0" applyNumberFormat="1" applyFont="1" applyBorder="1" applyAlignment="1"/>
    <xf numFmtId="10" fontId="5" fillId="0" borderId="11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/>
    <xf numFmtId="0" fontId="14" fillId="0" borderId="0" xfId="0" applyFont="1" applyBorder="1" applyAlignment="1">
      <alignment horizontal="left" wrapText="1"/>
    </xf>
    <xf numFmtId="3" fontId="6" fillId="0" borderId="8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7" borderId="2" xfId="0" applyFont="1" applyFill="1" applyBorder="1" applyAlignment="1"/>
    <xf numFmtId="0" fontId="0" fillId="7" borderId="3" xfId="0" applyFill="1" applyBorder="1" applyAlignment="1"/>
    <xf numFmtId="0" fontId="6" fillId="2" borderId="2" xfId="0" applyFont="1" applyFill="1" applyBorder="1" applyAlignment="1"/>
    <xf numFmtId="0" fontId="9" fillId="0" borderId="3" xfId="0" applyFont="1" applyBorder="1" applyAlignment="1"/>
    <xf numFmtId="0" fontId="14" fillId="0" borderId="10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DAE7F6"/>
      <color rgb="FF3333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March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2016%20DATA%20STA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March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N6">
            <v>463</v>
          </cell>
          <cell r="R6">
            <v>635</v>
          </cell>
        </row>
        <row r="7">
          <cell r="N7">
            <v>361</v>
          </cell>
          <cell r="R7">
            <v>471</v>
          </cell>
        </row>
        <row r="8">
          <cell r="N8">
            <v>237</v>
          </cell>
          <cell r="R8">
            <v>291</v>
          </cell>
        </row>
        <row r="9">
          <cell r="N9">
            <v>171</v>
          </cell>
          <cell r="R9">
            <v>217</v>
          </cell>
        </row>
        <row r="13">
          <cell r="N13">
            <v>3</v>
          </cell>
          <cell r="R13">
            <v>10</v>
          </cell>
        </row>
        <row r="14">
          <cell r="N14">
            <v>31</v>
          </cell>
          <cell r="R14">
            <v>38</v>
          </cell>
        </row>
        <row r="15">
          <cell r="N15">
            <v>4</v>
          </cell>
          <cell r="R15">
            <v>4</v>
          </cell>
        </row>
        <row r="16">
          <cell r="N16">
            <v>207</v>
          </cell>
          <cell r="R16">
            <v>288</v>
          </cell>
        </row>
        <row r="17">
          <cell r="N17">
            <v>10</v>
          </cell>
          <cell r="R17">
            <v>11</v>
          </cell>
        </row>
        <row r="18">
          <cell r="N18">
            <v>21</v>
          </cell>
          <cell r="R18">
            <v>29</v>
          </cell>
        </row>
        <row r="22">
          <cell r="N22">
            <v>206</v>
          </cell>
          <cell r="R22">
            <v>246</v>
          </cell>
        </row>
        <row r="23">
          <cell r="N23">
            <v>43</v>
          </cell>
          <cell r="R23">
            <v>46</v>
          </cell>
        </row>
        <row r="24">
          <cell r="N24">
            <v>16</v>
          </cell>
          <cell r="R24">
            <v>19</v>
          </cell>
        </row>
        <row r="25">
          <cell r="N25">
            <v>10</v>
          </cell>
          <cell r="R25">
            <v>14</v>
          </cell>
        </row>
        <row r="26">
          <cell r="N26">
            <v>12</v>
          </cell>
          <cell r="R26">
            <v>10</v>
          </cell>
        </row>
        <row r="27">
          <cell r="N27">
            <v>49</v>
          </cell>
          <cell r="R27">
            <v>61</v>
          </cell>
        </row>
        <row r="28">
          <cell r="N28">
            <v>39</v>
          </cell>
          <cell r="R28">
            <v>54</v>
          </cell>
        </row>
        <row r="32">
          <cell r="N32">
            <v>254</v>
          </cell>
          <cell r="R32">
            <v>347</v>
          </cell>
        </row>
        <row r="33">
          <cell r="N33">
            <v>798</v>
          </cell>
          <cell r="R33">
            <v>959</v>
          </cell>
        </row>
        <row r="34">
          <cell r="N34">
            <v>89</v>
          </cell>
          <cell r="R34">
            <v>97</v>
          </cell>
        </row>
        <row r="38">
          <cell r="N38">
            <v>328</v>
          </cell>
          <cell r="R38">
            <v>401</v>
          </cell>
        </row>
        <row r="39">
          <cell r="N39">
            <v>355</v>
          </cell>
          <cell r="R39">
            <v>423</v>
          </cell>
        </row>
        <row r="40">
          <cell r="N40">
            <v>225</v>
          </cell>
          <cell r="R40">
            <v>312</v>
          </cell>
        </row>
        <row r="41">
          <cell r="N41">
            <v>474</v>
          </cell>
          <cell r="R41">
            <v>683</v>
          </cell>
        </row>
        <row r="42">
          <cell r="N42">
            <v>86</v>
          </cell>
          <cell r="R42">
            <v>122</v>
          </cell>
        </row>
        <row r="46">
          <cell r="N46">
            <v>733</v>
          </cell>
          <cell r="R46">
            <v>903</v>
          </cell>
        </row>
        <row r="47">
          <cell r="N47">
            <v>1032</v>
          </cell>
          <cell r="R47">
            <v>1507</v>
          </cell>
        </row>
        <row r="51">
          <cell r="N51">
            <v>122</v>
          </cell>
          <cell r="R51">
            <v>132</v>
          </cell>
        </row>
        <row r="52">
          <cell r="N52">
            <v>240</v>
          </cell>
          <cell r="R52">
            <v>302</v>
          </cell>
        </row>
        <row r="53">
          <cell r="N53">
            <v>178</v>
          </cell>
          <cell r="R53">
            <v>234</v>
          </cell>
        </row>
        <row r="54">
          <cell r="N54">
            <v>801</v>
          </cell>
          <cell r="R54">
            <v>1014</v>
          </cell>
        </row>
        <row r="58">
          <cell r="N58">
            <v>325</v>
          </cell>
          <cell r="R58">
            <v>417</v>
          </cell>
        </row>
        <row r="59">
          <cell r="N59">
            <v>30</v>
          </cell>
          <cell r="R59">
            <v>49</v>
          </cell>
        </row>
        <row r="60">
          <cell r="N60">
            <v>27</v>
          </cell>
          <cell r="R60">
            <v>33</v>
          </cell>
        </row>
        <row r="61">
          <cell r="N61">
            <v>26</v>
          </cell>
          <cell r="R61">
            <v>29</v>
          </cell>
        </row>
        <row r="62">
          <cell r="N62">
            <v>56</v>
          </cell>
          <cell r="R62">
            <v>61</v>
          </cell>
        </row>
        <row r="63">
          <cell r="N63">
            <v>13</v>
          </cell>
          <cell r="R63">
            <v>14</v>
          </cell>
        </row>
        <row r="67">
          <cell r="N67">
            <v>931</v>
          </cell>
          <cell r="R67">
            <v>1402</v>
          </cell>
        </row>
        <row r="68">
          <cell r="N68">
            <v>321</v>
          </cell>
          <cell r="R68">
            <v>448</v>
          </cell>
        </row>
        <row r="72">
          <cell r="N72">
            <v>46</v>
          </cell>
          <cell r="R72">
            <v>58</v>
          </cell>
        </row>
        <row r="73">
          <cell r="N73">
            <v>81</v>
          </cell>
          <cell r="R73">
            <v>143</v>
          </cell>
        </row>
        <row r="74">
          <cell r="N74">
            <v>1021</v>
          </cell>
          <cell r="R74">
            <v>1352</v>
          </cell>
        </row>
        <row r="78">
          <cell r="N78">
            <v>1797</v>
          </cell>
          <cell r="R78">
            <v>2784</v>
          </cell>
        </row>
        <row r="82">
          <cell r="N82">
            <v>55</v>
          </cell>
          <cell r="R82">
            <v>68</v>
          </cell>
        </row>
        <row r="83">
          <cell r="N83">
            <v>673</v>
          </cell>
          <cell r="R83">
            <v>834</v>
          </cell>
        </row>
        <row r="84">
          <cell r="N84">
            <v>314</v>
          </cell>
          <cell r="R84">
            <v>409</v>
          </cell>
        </row>
        <row r="88">
          <cell r="N88">
            <v>2007</v>
          </cell>
          <cell r="R88">
            <v>3146</v>
          </cell>
        </row>
        <row r="92">
          <cell r="N92">
            <v>278</v>
          </cell>
          <cell r="R92">
            <v>416</v>
          </cell>
        </row>
        <row r="93">
          <cell r="N93">
            <v>29</v>
          </cell>
          <cell r="R93">
            <v>39</v>
          </cell>
        </row>
        <row r="94">
          <cell r="N94">
            <v>2</v>
          </cell>
          <cell r="R94">
            <v>9</v>
          </cell>
        </row>
        <row r="95">
          <cell r="N95">
            <v>26</v>
          </cell>
          <cell r="R95">
            <v>31</v>
          </cell>
        </row>
        <row r="96">
          <cell r="N96">
            <v>95</v>
          </cell>
          <cell r="R96">
            <v>116</v>
          </cell>
        </row>
        <row r="97">
          <cell r="N97">
            <v>22</v>
          </cell>
          <cell r="R97">
            <v>32</v>
          </cell>
        </row>
        <row r="101">
          <cell r="N101">
            <v>1200</v>
          </cell>
          <cell r="R101">
            <v>1625</v>
          </cell>
        </row>
        <row r="105">
          <cell r="N105">
            <v>93</v>
          </cell>
          <cell r="R105">
            <v>137</v>
          </cell>
        </row>
        <row r="109">
          <cell r="N109">
            <v>2441</v>
          </cell>
          <cell r="R109">
            <v>3427</v>
          </cell>
        </row>
        <row r="113">
          <cell r="N113">
            <v>707</v>
          </cell>
          <cell r="R113">
            <v>1015</v>
          </cell>
        </row>
        <row r="114">
          <cell r="N114">
            <v>463</v>
          </cell>
          <cell r="R114">
            <v>645</v>
          </cell>
        </row>
        <row r="118">
          <cell r="N118">
            <v>151</v>
          </cell>
          <cell r="R118">
            <v>199</v>
          </cell>
        </row>
        <row r="119">
          <cell r="N119">
            <v>101</v>
          </cell>
          <cell r="R119">
            <v>138</v>
          </cell>
        </row>
        <row r="120">
          <cell r="N120">
            <v>98</v>
          </cell>
          <cell r="R120">
            <v>136</v>
          </cell>
        </row>
        <row r="121">
          <cell r="N121">
            <v>363</v>
          </cell>
          <cell r="R121">
            <v>518</v>
          </cell>
        </row>
        <row r="125">
          <cell r="N125">
            <v>299</v>
          </cell>
          <cell r="R125">
            <v>367</v>
          </cell>
        </row>
        <row r="126">
          <cell r="N126">
            <v>197</v>
          </cell>
          <cell r="R126">
            <v>298</v>
          </cell>
        </row>
        <row r="127">
          <cell r="N127">
            <v>9</v>
          </cell>
          <cell r="R127">
            <v>17</v>
          </cell>
        </row>
        <row r="128">
          <cell r="N128">
            <v>58</v>
          </cell>
          <cell r="R128">
            <v>82</v>
          </cell>
        </row>
        <row r="129">
          <cell r="N129">
            <v>811</v>
          </cell>
          <cell r="R129">
            <v>1029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3.16"/>
      <sheetName val="Flagler 3.16"/>
      <sheetName val="Putnam 3.16"/>
      <sheetName val="St. Johns 3.16"/>
      <sheetName val="Volusia 3.16"/>
      <sheetName val="7th Circuit Summary 2.16"/>
      <sheetName val="Flagler 2.16"/>
      <sheetName val="Putnam 2.16"/>
      <sheetName val="St. Johns 2.16"/>
      <sheetName val="Volusia 2.16"/>
      <sheetName val="7th Circuit Summary 1.16"/>
      <sheetName val="Flagler 1.16"/>
      <sheetName val="Putnam 1.16"/>
      <sheetName val="St. Johns 1.16"/>
      <sheetName val="Volusia 1.16"/>
    </sheetNames>
    <sheetDataSet>
      <sheetData sheetId="0"/>
      <sheetData sheetId="1">
        <row r="7">
          <cell r="B7">
            <v>110</v>
          </cell>
        </row>
        <row r="11">
          <cell r="B11">
            <v>109</v>
          </cell>
        </row>
        <row r="13">
          <cell r="B13">
            <v>0</v>
          </cell>
        </row>
        <row r="16">
          <cell r="H16">
            <v>55</v>
          </cell>
        </row>
        <row r="17">
          <cell r="H17">
            <v>0</v>
          </cell>
        </row>
        <row r="19">
          <cell r="H19">
            <v>2</v>
          </cell>
        </row>
        <row r="20">
          <cell r="H20">
            <v>1</v>
          </cell>
        </row>
        <row r="21">
          <cell r="H21">
            <v>59</v>
          </cell>
        </row>
      </sheetData>
      <sheetData sheetId="2">
        <row r="7">
          <cell r="B7">
            <v>227</v>
          </cell>
        </row>
        <row r="11">
          <cell r="B11">
            <v>119</v>
          </cell>
        </row>
        <row r="13">
          <cell r="B13">
            <v>0</v>
          </cell>
        </row>
        <row r="16">
          <cell r="H16">
            <v>28</v>
          </cell>
        </row>
        <row r="17">
          <cell r="H17">
            <v>1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34</v>
          </cell>
        </row>
      </sheetData>
      <sheetData sheetId="3">
        <row r="7">
          <cell r="B7">
            <v>228</v>
          </cell>
        </row>
        <row r="11">
          <cell r="B11">
            <v>217</v>
          </cell>
        </row>
        <row r="13">
          <cell r="B13">
            <v>0</v>
          </cell>
        </row>
        <row r="16">
          <cell r="H16">
            <v>63</v>
          </cell>
        </row>
        <row r="17">
          <cell r="H17">
            <v>9</v>
          </cell>
        </row>
        <row r="19">
          <cell r="H19">
            <v>2</v>
          </cell>
        </row>
        <row r="20">
          <cell r="H20">
            <v>0</v>
          </cell>
        </row>
        <row r="21">
          <cell r="H21">
            <v>73</v>
          </cell>
        </row>
      </sheetData>
      <sheetData sheetId="4">
        <row r="7">
          <cell r="B7">
            <v>939</v>
          </cell>
        </row>
        <row r="11">
          <cell r="B11">
            <v>676</v>
          </cell>
        </row>
        <row r="13">
          <cell r="B13">
            <v>0</v>
          </cell>
        </row>
        <row r="16">
          <cell r="H16">
            <v>236</v>
          </cell>
        </row>
        <row r="17">
          <cell r="H17">
            <v>34</v>
          </cell>
        </row>
        <row r="19">
          <cell r="H19">
            <v>9</v>
          </cell>
        </row>
        <row r="20">
          <cell r="H20">
            <v>6</v>
          </cell>
        </row>
        <row r="21">
          <cell r="H21">
            <v>301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3.16"/>
      <sheetName val="Alachua 3.16"/>
      <sheetName val="Baker 3.16"/>
      <sheetName val="Bradford 3.16"/>
      <sheetName val="Gilchrist 3.16"/>
      <sheetName val="Levy 3.16"/>
      <sheetName val="Union 3.16"/>
      <sheetName val="8th Circuit Summary 2.16"/>
      <sheetName val="Alachua 2.16"/>
      <sheetName val="Baker 2.16"/>
      <sheetName val="Bradford 2.16"/>
      <sheetName val="Gilchrist 2.16"/>
      <sheetName val="Levy 2.16"/>
      <sheetName val="Union 2.16"/>
      <sheetName val="8th Circuit Summary 1.16"/>
      <sheetName val="Alachua 1.16"/>
      <sheetName val="Baker 1.16"/>
      <sheetName val="Bradford 1.16"/>
      <sheetName val="Gilchrist 1.16"/>
      <sheetName val="Levy 1.16"/>
      <sheetName val="Union 1.16"/>
    </sheetNames>
    <sheetDataSet>
      <sheetData sheetId="0"/>
      <sheetData sheetId="1">
        <row r="7">
          <cell r="B7">
            <v>372</v>
          </cell>
        </row>
        <row r="11">
          <cell r="B11">
            <v>352</v>
          </cell>
        </row>
        <row r="13">
          <cell r="B13">
            <v>0</v>
          </cell>
        </row>
        <row r="16">
          <cell r="H16">
            <v>179</v>
          </cell>
        </row>
        <row r="17">
          <cell r="H17">
            <v>96</v>
          </cell>
        </row>
        <row r="19">
          <cell r="H19">
            <v>11</v>
          </cell>
        </row>
        <row r="20">
          <cell r="H20">
            <v>1</v>
          </cell>
        </row>
        <row r="21">
          <cell r="H21">
            <v>335</v>
          </cell>
        </row>
      </sheetData>
      <sheetData sheetId="2">
        <row r="7">
          <cell r="B7">
            <v>41</v>
          </cell>
        </row>
        <row r="11">
          <cell r="B11">
            <v>40</v>
          </cell>
        </row>
        <row r="13">
          <cell r="B13">
            <v>0</v>
          </cell>
        </row>
        <row r="16">
          <cell r="H16">
            <v>14</v>
          </cell>
        </row>
        <row r="17">
          <cell r="H17">
            <v>1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19</v>
          </cell>
        </row>
      </sheetData>
      <sheetData sheetId="3">
        <row r="7">
          <cell r="B7">
            <v>46</v>
          </cell>
        </row>
        <row r="11">
          <cell r="B11">
            <v>42</v>
          </cell>
        </row>
        <row r="13">
          <cell r="B13">
            <v>0</v>
          </cell>
        </row>
        <row r="16">
          <cell r="H16">
            <v>18</v>
          </cell>
        </row>
        <row r="17">
          <cell r="H17">
            <v>2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29</v>
          </cell>
        </row>
      </sheetData>
      <sheetData sheetId="4">
        <row r="7">
          <cell r="B7">
            <v>32</v>
          </cell>
        </row>
        <row r="11">
          <cell r="B11">
            <v>24</v>
          </cell>
        </row>
        <row r="13">
          <cell r="B13">
            <v>0</v>
          </cell>
        </row>
        <row r="16">
          <cell r="H16">
            <v>4</v>
          </cell>
        </row>
        <row r="17">
          <cell r="H17">
            <v>2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9</v>
          </cell>
        </row>
      </sheetData>
      <sheetData sheetId="5">
        <row r="7">
          <cell r="B7">
            <v>57</v>
          </cell>
        </row>
        <row r="11">
          <cell r="B11">
            <v>36</v>
          </cell>
        </row>
        <row r="13">
          <cell r="B13">
            <v>0</v>
          </cell>
        </row>
        <row r="16">
          <cell r="H16">
            <v>25</v>
          </cell>
        </row>
        <row r="17">
          <cell r="H17">
            <v>5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30</v>
          </cell>
        </row>
      </sheetData>
      <sheetData sheetId="6">
        <row r="7">
          <cell r="B7">
            <v>10</v>
          </cell>
        </row>
        <row r="11">
          <cell r="B11">
            <v>10</v>
          </cell>
        </row>
        <row r="13">
          <cell r="B13">
            <v>0</v>
          </cell>
        </row>
        <row r="16">
          <cell r="H16">
            <v>3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6"/>
      <sheetName val="February 2016"/>
      <sheetName val="January 2016"/>
    </sheetNames>
    <sheetDataSet>
      <sheetData sheetId="0">
        <row r="7">
          <cell r="K7">
            <v>1008</v>
          </cell>
        </row>
        <row r="11">
          <cell r="K11">
            <v>583</v>
          </cell>
        </row>
        <row r="15">
          <cell r="K15">
            <v>383</v>
          </cell>
        </row>
        <row r="20">
          <cell r="K20">
            <v>383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3.16"/>
      <sheetName val="9th Circuit 2.16"/>
      <sheetName val="9th Circuit 1.16"/>
    </sheetNames>
    <sheetDataSet>
      <sheetData sheetId="0">
        <row r="7">
          <cell r="B7">
            <v>453</v>
          </cell>
        </row>
        <row r="11">
          <cell r="B11">
            <v>335</v>
          </cell>
        </row>
        <row r="13">
          <cell r="B13">
            <v>0</v>
          </cell>
        </row>
        <row r="16">
          <cell r="H16">
            <v>150</v>
          </cell>
        </row>
        <row r="17">
          <cell r="H17">
            <v>48</v>
          </cell>
        </row>
        <row r="19">
          <cell r="H19">
            <v>2</v>
          </cell>
        </row>
        <row r="20">
          <cell r="H20">
            <v>5</v>
          </cell>
        </row>
        <row r="21">
          <cell r="H21">
            <v>212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3.16"/>
      <sheetName val="Hardee 3.16"/>
      <sheetName val="Highlands 3.16"/>
      <sheetName val="Polk 3.16"/>
      <sheetName val="10th Circuit Summary 2.16"/>
      <sheetName val="Hardee 2.16"/>
      <sheetName val="Highlands 2.16"/>
      <sheetName val="Polk 2.16"/>
      <sheetName val="10th Circuit Summary 1.16"/>
      <sheetName val="Hardee 1.16"/>
      <sheetName val="Highlands 1.16"/>
      <sheetName val="Polk 1.16"/>
    </sheetNames>
    <sheetDataSet>
      <sheetData sheetId="0"/>
      <sheetData sheetId="1">
        <row r="7">
          <cell r="B7">
            <v>51</v>
          </cell>
        </row>
        <row r="11">
          <cell r="B11">
            <v>29</v>
          </cell>
        </row>
        <row r="13">
          <cell r="B13">
            <v>0</v>
          </cell>
        </row>
        <row r="16">
          <cell r="H16">
            <v>10</v>
          </cell>
        </row>
        <row r="17">
          <cell r="H17">
            <v>5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17</v>
          </cell>
        </row>
      </sheetData>
      <sheetData sheetId="2">
        <row r="7">
          <cell r="B7">
            <v>127</v>
          </cell>
        </row>
        <row r="11">
          <cell r="B11">
            <v>102</v>
          </cell>
        </row>
        <row r="13">
          <cell r="B13">
            <v>0</v>
          </cell>
        </row>
        <row r="16">
          <cell r="H16">
            <v>50</v>
          </cell>
        </row>
        <row r="17">
          <cell r="H17">
            <v>16</v>
          </cell>
        </row>
        <row r="19">
          <cell r="H19">
            <v>0</v>
          </cell>
        </row>
        <row r="20">
          <cell r="H20">
            <v>6</v>
          </cell>
        </row>
        <row r="21">
          <cell r="H21">
            <v>68</v>
          </cell>
        </row>
      </sheetData>
      <sheetData sheetId="3">
        <row r="7">
          <cell r="B7">
            <v>1329</v>
          </cell>
        </row>
        <row r="11">
          <cell r="B11">
            <v>1230</v>
          </cell>
        </row>
        <row r="13">
          <cell r="B13">
            <v>29</v>
          </cell>
        </row>
        <row r="16">
          <cell r="H16">
            <v>559</v>
          </cell>
        </row>
        <row r="17">
          <cell r="H17">
            <v>163</v>
          </cell>
        </row>
        <row r="19">
          <cell r="H19">
            <v>15</v>
          </cell>
        </row>
        <row r="20">
          <cell r="H20">
            <v>15</v>
          </cell>
        </row>
        <row r="21">
          <cell r="H21">
            <v>760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3.16"/>
      <sheetName val="11th Circuit 2.16"/>
      <sheetName val="11th Circuit 1.16"/>
    </sheetNames>
    <sheetDataSet>
      <sheetData sheetId="0">
        <row r="7">
          <cell r="B7">
            <v>2057</v>
          </cell>
        </row>
        <row r="11">
          <cell r="B11">
            <v>1005</v>
          </cell>
        </row>
        <row r="13">
          <cell r="B13">
            <v>8</v>
          </cell>
        </row>
        <row r="16">
          <cell r="H16">
            <v>448</v>
          </cell>
        </row>
        <row r="17">
          <cell r="H17">
            <v>148</v>
          </cell>
        </row>
        <row r="19">
          <cell r="H19">
            <v>18</v>
          </cell>
        </row>
        <row r="20">
          <cell r="H20">
            <v>25</v>
          </cell>
        </row>
        <row r="21">
          <cell r="H21">
            <v>662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3.16"/>
      <sheetName val="Desoto 3.16"/>
      <sheetName val="Manatee 3.16"/>
      <sheetName val="Sarasota 3.16"/>
      <sheetName val="12th Circuit Summary 2.16"/>
      <sheetName val="Desoto 2.16"/>
      <sheetName val="Manatee 2.16"/>
      <sheetName val="Sarasota 2.16"/>
      <sheetName val="12th Circuit Summary 1.16"/>
      <sheetName val="Desoto 1.16"/>
      <sheetName val="Manatee 1.16"/>
      <sheetName val="Sarasota 1.16"/>
    </sheetNames>
    <sheetDataSet>
      <sheetData sheetId="0"/>
      <sheetData sheetId="1">
        <row r="7">
          <cell r="B7">
            <v>68</v>
          </cell>
        </row>
        <row r="11">
          <cell r="B11">
            <v>65</v>
          </cell>
        </row>
        <row r="13">
          <cell r="B13">
            <v>0</v>
          </cell>
        </row>
        <row r="16">
          <cell r="H16">
            <v>23</v>
          </cell>
        </row>
        <row r="17">
          <cell r="H17">
            <v>5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28</v>
          </cell>
        </row>
      </sheetData>
      <sheetData sheetId="2">
        <row r="7">
          <cell r="B7">
            <v>642</v>
          </cell>
        </row>
        <row r="11">
          <cell r="B11">
            <v>509</v>
          </cell>
        </row>
        <row r="13">
          <cell r="B13">
            <v>0</v>
          </cell>
        </row>
        <row r="16">
          <cell r="H16">
            <v>177</v>
          </cell>
        </row>
        <row r="17">
          <cell r="H17">
            <v>33</v>
          </cell>
        </row>
        <row r="19">
          <cell r="H19">
            <v>13</v>
          </cell>
        </row>
        <row r="20">
          <cell r="H20">
            <v>5</v>
          </cell>
        </row>
        <row r="21">
          <cell r="H21">
            <v>223</v>
          </cell>
        </row>
      </sheetData>
      <sheetData sheetId="3">
        <row r="7">
          <cell r="B7">
            <v>391</v>
          </cell>
        </row>
        <row r="11">
          <cell r="B11">
            <v>359</v>
          </cell>
        </row>
        <row r="13">
          <cell r="B13">
            <v>0</v>
          </cell>
        </row>
        <row r="16">
          <cell r="H16">
            <v>163</v>
          </cell>
        </row>
        <row r="17">
          <cell r="H17">
            <v>41</v>
          </cell>
        </row>
        <row r="19">
          <cell r="H19">
            <v>5</v>
          </cell>
        </row>
        <row r="20">
          <cell r="H20">
            <v>6</v>
          </cell>
        </row>
        <row r="21">
          <cell r="H21">
            <v>232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3.16"/>
      <sheetName val="13th Circuit 2.16"/>
      <sheetName val="13th Circuit 1.16"/>
    </sheetNames>
    <sheetDataSet>
      <sheetData sheetId="0">
        <row r="7">
          <cell r="B7">
            <v>1630</v>
          </cell>
        </row>
        <row r="11">
          <cell r="B11">
            <v>1018</v>
          </cell>
        </row>
        <row r="13">
          <cell r="B13">
            <v>78</v>
          </cell>
        </row>
        <row r="16">
          <cell r="H16">
            <v>480</v>
          </cell>
        </row>
        <row r="17">
          <cell r="H17">
            <v>200</v>
          </cell>
        </row>
        <row r="19">
          <cell r="H19">
            <v>12</v>
          </cell>
        </row>
        <row r="20">
          <cell r="H20">
            <v>8</v>
          </cell>
        </row>
        <row r="21">
          <cell r="H21">
            <v>729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3.16"/>
      <sheetName val="Bay 3.16"/>
      <sheetName val="Calhoun 3.16"/>
      <sheetName val="Gulf 3.16"/>
      <sheetName val="Holmes 3.16"/>
      <sheetName val="Jackson 3.16"/>
      <sheetName val="Washington 3.16"/>
      <sheetName val="14th Circuit Summary 2.16"/>
      <sheetName val="Bay 2.16"/>
      <sheetName val="Calhoun 2.16"/>
      <sheetName val="Gulf 2.16"/>
      <sheetName val="Holmes 2.16"/>
      <sheetName val="Jackson 2.16"/>
      <sheetName val="Washington 2.16"/>
      <sheetName val="14th Circuit Summary 1.16"/>
      <sheetName val="Bay 1.16"/>
      <sheetName val="Calhoun 1.16"/>
      <sheetName val="Gulf 1.16"/>
      <sheetName val="Holmes 1.16"/>
      <sheetName val="Jackson 1.16"/>
      <sheetName val="Washington 1.16"/>
    </sheetNames>
    <sheetDataSet>
      <sheetData sheetId="0"/>
      <sheetData sheetId="1">
        <row r="7">
          <cell r="B7">
            <v>402</v>
          </cell>
        </row>
        <row r="11">
          <cell r="B11">
            <v>370</v>
          </cell>
        </row>
        <row r="13">
          <cell r="B13">
            <v>0</v>
          </cell>
        </row>
        <row r="16">
          <cell r="H16">
            <v>136</v>
          </cell>
        </row>
        <row r="17">
          <cell r="H17">
            <v>50</v>
          </cell>
        </row>
        <row r="19">
          <cell r="H19">
            <v>0</v>
          </cell>
        </row>
        <row r="20">
          <cell r="H20">
            <v>7</v>
          </cell>
        </row>
        <row r="21">
          <cell r="H21">
            <v>205</v>
          </cell>
        </row>
      </sheetData>
      <sheetData sheetId="2">
        <row r="7">
          <cell r="B7">
            <v>38</v>
          </cell>
        </row>
        <row r="11">
          <cell r="B11">
            <v>28</v>
          </cell>
        </row>
        <row r="13">
          <cell r="B13">
            <v>0</v>
          </cell>
        </row>
        <row r="16">
          <cell r="H16">
            <v>6</v>
          </cell>
        </row>
        <row r="17">
          <cell r="H17">
            <v>2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8</v>
          </cell>
        </row>
      </sheetData>
      <sheetData sheetId="3">
        <row r="7">
          <cell r="B7">
            <v>9</v>
          </cell>
        </row>
        <row r="11">
          <cell r="B11">
            <v>9</v>
          </cell>
        </row>
        <row r="13">
          <cell r="B13">
            <v>0</v>
          </cell>
        </row>
        <row r="16">
          <cell r="H16">
            <v>3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3</v>
          </cell>
        </row>
      </sheetData>
      <sheetData sheetId="4">
        <row r="7">
          <cell r="B7">
            <v>35</v>
          </cell>
        </row>
        <row r="11">
          <cell r="B11">
            <v>22</v>
          </cell>
        </row>
        <row r="13">
          <cell r="B13">
            <v>0</v>
          </cell>
        </row>
        <row r="16">
          <cell r="H16">
            <v>9</v>
          </cell>
        </row>
        <row r="17">
          <cell r="H17">
            <v>4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13</v>
          </cell>
        </row>
      </sheetData>
      <sheetData sheetId="5">
        <row r="7">
          <cell r="B7">
            <v>115</v>
          </cell>
        </row>
        <row r="11">
          <cell r="B11">
            <v>77</v>
          </cell>
        </row>
        <row r="13">
          <cell r="B13">
            <v>0</v>
          </cell>
        </row>
        <row r="16">
          <cell r="H16">
            <v>38</v>
          </cell>
        </row>
        <row r="17">
          <cell r="H17">
            <v>14</v>
          </cell>
        </row>
        <row r="19">
          <cell r="H19">
            <v>2</v>
          </cell>
        </row>
        <row r="20">
          <cell r="H20">
            <v>0</v>
          </cell>
        </row>
        <row r="21">
          <cell r="H21">
            <v>54</v>
          </cell>
        </row>
      </sheetData>
      <sheetData sheetId="6">
        <row r="7">
          <cell r="B7">
            <v>34</v>
          </cell>
        </row>
        <row r="11">
          <cell r="B11">
            <v>23</v>
          </cell>
        </row>
        <row r="13">
          <cell r="B13">
            <v>0</v>
          </cell>
        </row>
        <row r="16">
          <cell r="H16">
            <v>19</v>
          </cell>
        </row>
        <row r="17">
          <cell r="H17">
            <v>7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3.16"/>
      <sheetName val="15th Circuit 2.16"/>
      <sheetName val="15th Circuit 1.16"/>
    </sheetNames>
    <sheetDataSet>
      <sheetData sheetId="0">
        <row r="7">
          <cell r="B7">
            <v>1194</v>
          </cell>
        </row>
        <row r="11">
          <cell r="B11">
            <v>887</v>
          </cell>
        </row>
        <row r="13">
          <cell r="B13">
            <v>7</v>
          </cell>
        </row>
        <row r="16">
          <cell r="H16">
            <v>415</v>
          </cell>
        </row>
        <row r="17">
          <cell r="H17">
            <v>141</v>
          </cell>
        </row>
        <row r="19">
          <cell r="H19">
            <v>20</v>
          </cell>
        </row>
        <row r="20">
          <cell r="H20">
            <v>7</v>
          </cell>
        </row>
        <row r="21">
          <cell r="H21">
            <v>601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3.16"/>
      <sheetName val="Escambia 3.16"/>
      <sheetName val="Okaloosa 3.16"/>
      <sheetName val="Santa Rosa 3.16"/>
      <sheetName val="Walton 3.16"/>
      <sheetName val="1st Circuit Summary 2.16"/>
      <sheetName val="Escambia 2.16"/>
      <sheetName val="Okaloosa 2.16"/>
      <sheetName val="Santa Rosa 2.16"/>
      <sheetName val="Walton 2.16"/>
      <sheetName val="1st Circuit Summary 1.16"/>
      <sheetName val="Escambia 1.16"/>
      <sheetName val="Okaloosa 1.16"/>
      <sheetName val="Santa Rosa 1.16"/>
      <sheetName val="Walton 1.16"/>
    </sheetNames>
    <sheetDataSet>
      <sheetData sheetId="0"/>
      <sheetData sheetId="1">
        <row r="7">
          <cell r="B7">
            <v>501</v>
          </cell>
        </row>
        <row r="11">
          <cell r="B11">
            <v>365</v>
          </cell>
        </row>
        <row r="13">
          <cell r="B13">
            <v>4</v>
          </cell>
        </row>
        <row r="16">
          <cell r="H16">
            <v>189</v>
          </cell>
        </row>
        <row r="17">
          <cell r="H17">
            <v>46</v>
          </cell>
        </row>
        <row r="19">
          <cell r="H19">
            <v>8</v>
          </cell>
        </row>
        <row r="20">
          <cell r="H20">
            <v>6</v>
          </cell>
        </row>
        <row r="21">
          <cell r="H21">
            <v>241</v>
          </cell>
        </row>
      </sheetData>
      <sheetData sheetId="2">
        <row r="7">
          <cell r="B7">
            <v>439</v>
          </cell>
        </row>
        <row r="11">
          <cell r="B11">
            <v>338</v>
          </cell>
        </row>
        <row r="13">
          <cell r="B13">
            <v>2</v>
          </cell>
        </row>
        <row r="16">
          <cell r="H16">
            <v>152</v>
          </cell>
        </row>
        <row r="17">
          <cell r="H17">
            <v>35</v>
          </cell>
        </row>
        <row r="19">
          <cell r="H19">
            <v>5</v>
          </cell>
        </row>
        <row r="20">
          <cell r="H20">
            <v>0</v>
          </cell>
        </row>
        <row r="21">
          <cell r="H21">
            <v>204</v>
          </cell>
        </row>
      </sheetData>
      <sheetData sheetId="3">
        <row r="7">
          <cell r="B7">
            <v>219</v>
          </cell>
        </row>
        <row r="11">
          <cell r="B11">
            <v>146</v>
          </cell>
        </row>
        <row r="13">
          <cell r="B13">
            <v>0</v>
          </cell>
        </row>
        <row r="16">
          <cell r="H16">
            <v>69</v>
          </cell>
        </row>
        <row r="17">
          <cell r="H17">
            <v>22</v>
          </cell>
        </row>
        <row r="19">
          <cell r="H19">
            <v>4</v>
          </cell>
        </row>
        <row r="20">
          <cell r="H20">
            <v>3</v>
          </cell>
        </row>
        <row r="21">
          <cell r="H21">
            <v>94</v>
          </cell>
        </row>
      </sheetData>
      <sheetData sheetId="4">
        <row r="7">
          <cell r="B7">
            <v>180</v>
          </cell>
        </row>
        <row r="11">
          <cell r="B11">
            <v>130</v>
          </cell>
        </row>
        <row r="13">
          <cell r="B13">
            <v>0</v>
          </cell>
        </row>
        <row r="19">
          <cell r="H19">
            <v>1</v>
          </cell>
        </row>
        <row r="20">
          <cell r="H20">
            <v>1</v>
          </cell>
        </row>
        <row r="21">
          <cell r="H21">
            <v>46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3.16"/>
      <sheetName val="16th Circuit 2.16"/>
      <sheetName val="16th Circuit 1.16"/>
    </sheetNames>
    <sheetDataSet>
      <sheetData sheetId="0">
        <row r="7">
          <cell r="B7">
            <v>146</v>
          </cell>
        </row>
        <row r="11">
          <cell r="B11">
            <v>120</v>
          </cell>
        </row>
        <row r="13">
          <cell r="B13">
            <v>2</v>
          </cell>
        </row>
        <row r="16">
          <cell r="H16">
            <v>65</v>
          </cell>
        </row>
        <row r="17">
          <cell r="H17">
            <v>21</v>
          </cell>
        </row>
        <row r="19">
          <cell r="H19">
            <v>0</v>
          </cell>
        </row>
        <row r="20">
          <cell r="H20">
            <v>1</v>
          </cell>
        </row>
        <row r="21">
          <cell r="H21">
            <v>112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3.16"/>
      <sheetName val="17th Circuit 2.16"/>
      <sheetName val="17th Circuit 1.16"/>
    </sheetNames>
    <sheetDataSet>
      <sheetData sheetId="0">
        <row r="7">
          <cell r="B7">
            <v>2756</v>
          </cell>
        </row>
        <row r="11">
          <cell r="B11">
            <v>1417</v>
          </cell>
        </row>
        <row r="13">
          <cell r="B13">
            <v>5</v>
          </cell>
        </row>
        <row r="16">
          <cell r="H16">
            <v>549</v>
          </cell>
        </row>
        <row r="17">
          <cell r="H17">
            <v>171</v>
          </cell>
        </row>
        <row r="19">
          <cell r="H19">
            <v>11</v>
          </cell>
        </row>
        <row r="20">
          <cell r="H20">
            <v>20</v>
          </cell>
        </row>
        <row r="21">
          <cell r="H21">
            <v>784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3.16"/>
      <sheetName val="Brevard 3.16"/>
      <sheetName val="Seminole 3.16"/>
      <sheetName val="18th Circuit Summary 2.16"/>
      <sheetName val="Brevard 2.16"/>
      <sheetName val="Seminole 2.16"/>
      <sheetName val="18th Circuit Summary 1.16"/>
      <sheetName val="Brevard 1.16"/>
      <sheetName val="Seminole 1.16"/>
    </sheetNames>
    <sheetDataSet>
      <sheetData sheetId="0"/>
      <sheetData sheetId="1">
        <row r="7">
          <cell r="B7">
            <v>935</v>
          </cell>
        </row>
        <row r="11">
          <cell r="B11">
            <v>691</v>
          </cell>
        </row>
        <row r="13">
          <cell r="B13">
            <v>3</v>
          </cell>
        </row>
        <row r="16">
          <cell r="H16">
            <v>240</v>
          </cell>
        </row>
        <row r="17">
          <cell r="H17">
            <v>53</v>
          </cell>
        </row>
        <row r="19">
          <cell r="H19">
            <v>12</v>
          </cell>
        </row>
        <row r="20">
          <cell r="H20">
            <v>9</v>
          </cell>
        </row>
        <row r="21">
          <cell r="H21">
            <v>309</v>
          </cell>
        </row>
      </sheetData>
      <sheetData sheetId="2">
        <row r="7">
          <cell r="B7">
            <v>567</v>
          </cell>
        </row>
        <row r="11">
          <cell r="B11">
            <v>464</v>
          </cell>
        </row>
        <row r="13">
          <cell r="B13">
            <v>0</v>
          </cell>
        </row>
        <row r="16">
          <cell r="H16">
            <v>156</v>
          </cell>
        </row>
        <row r="17">
          <cell r="H17">
            <v>25</v>
          </cell>
        </row>
        <row r="19">
          <cell r="H19">
            <v>2</v>
          </cell>
        </row>
        <row r="20">
          <cell r="H20">
            <v>5</v>
          </cell>
        </row>
        <row r="21">
          <cell r="H21">
            <v>210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3.16"/>
      <sheetName val="Indian River 3.16"/>
      <sheetName val="Martin 3.16"/>
      <sheetName val="Okeechobee 3.16"/>
      <sheetName val="St. Lucie 3.16"/>
      <sheetName val="19th Circuit Summary 2.16"/>
      <sheetName val="Indian River 2.16"/>
      <sheetName val="Martin 2.16"/>
      <sheetName val="Okeechobee 2.16"/>
      <sheetName val="St. Lucie 2.16"/>
      <sheetName val="19th Circuit Summary 1.16"/>
      <sheetName val="Indian River 1.16"/>
      <sheetName val="Martin 1.16"/>
      <sheetName val="Okeechobee 1.16"/>
      <sheetName val="St. Lucie 1.16"/>
    </sheetNames>
    <sheetDataSet>
      <sheetData sheetId="0"/>
      <sheetData sheetId="1">
        <row r="7">
          <cell r="B7">
            <v>181</v>
          </cell>
        </row>
        <row r="11">
          <cell r="B11">
            <v>168</v>
          </cell>
        </row>
        <row r="13">
          <cell r="B13">
            <v>0</v>
          </cell>
        </row>
        <row r="16">
          <cell r="H16">
            <v>75</v>
          </cell>
        </row>
        <row r="17">
          <cell r="H17">
            <v>15</v>
          </cell>
        </row>
        <row r="19">
          <cell r="H19">
            <v>2</v>
          </cell>
        </row>
        <row r="20">
          <cell r="H20">
            <v>0</v>
          </cell>
        </row>
        <row r="21">
          <cell r="H21">
            <v>97</v>
          </cell>
        </row>
      </sheetData>
      <sheetData sheetId="2">
        <row r="7">
          <cell r="B7">
            <v>129</v>
          </cell>
        </row>
        <row r="11">
          <cell r="B11">
            <v>127</v>
          </cell>
        </row>
        <row r="13">
          <cell r="B13">
            <v>0</v>
          </cell>
        </row>
        <row r="16">
          <cell r="H16">
            <v>54</v>
          </cell>
        </row>
        <row r="17">
          <cell r="H17">
            <v>11</v>
          </cell>
        </row>
        <row r="19">
          <cell r="H19">
            <v>1</v>
          </cell>
        </row>
        <row r="20">
          <cell r="H20">
            <v>1</v>
          </cell>
        </row>
        <row r="21">
          <cell r="H21">
            <v>69</v>
          </cell>
        </row>
      </sheetData>
      <sheetData sheetId="3">
        <row r="7">
          <cell r="B7">
            <v>62</v>
          </cell>
        </row>
        <row r="11">
          <cell r="B11">
            <v>37</v>
          </cell>
        </row>
        <row r="13">
          <cell r="B13">
            <v>0</v>
          </cell>
        </row>
        <row r="16">
          <cell r="H16">
            <v>18</v>
          </cell>
        </row>
        <row r="17">
          <cell r="H17">
            <v>8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31</v>
          </cell>
        </row>
      </sheetData>
      <sheetData sheetId="4">
        <row r="7">
          <cell r="B7">
            <v>412</v>
          </cell>
        </row>
        <row r="11">
          <cell r="B11">
            <v>356</v>
          </cell>
        </row>
        <row r="13">
          <cell r="B13">
            <v>0</v>
          </cell>
        </row>
        <row r="16">
          <cell r="H16">
            <v>164</v>
          </cell>
        </row>
        <row r="17">
          <cell r="H17">
            <v>31</v>
          </cell>
        </row>
        <row r="19">
          <cell r="H19">
            <v>3</v>
          </cell>
        </row>
        <row r="20">
          <cell r="H20">
            <v>5</v>
          </cell>
        </row>
        <row r="21">
          <cell r="H21">
            <v>202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3.16"/>
      <sheetName val="Charlotte 3.16"/>
      <sheetName val="Collier 3.16"/>
      <sheetName val="Glades 3.16"/>
      <sheetName val="Hendry 3.16"/>
      <sheetName val="Lee 3.16"/>
      <sheetName val="20th Circuit Summary 2.16"/>
      <sheetName val="Charlotte 2.16"/>
      <sheetName val="Collier 2.16"/>
      <sheetName val="Glades 2.16"/>
      <sheetName val="Hendry 2.16"/>
      <sheetName val="Lee 2.16"/>
      <sheetName val="20th Circuit Summary 1.16"/>
      <sheetName val="Charlotte 1.16"/>
      <sheetName val="Collier 1.16"/>
      <sheetName val="Glades 1.16"/>
      <sheetName val="Hendry 1.16"/>
      <sheetName val="Lee 1.16"/>
    </sheetNames>
    <sheetDataSet>
      <sheetData sheetId="0"/>
      <sheetData sheetId="1">
        <row r="7">
          <cell r="B7">
            <v>191</v>
          </cell>
        </row>
        <row r="11">
          <cell r="B11">
            <v>175</v>
          </cell>
        </row>
        <row r="13">
          <cell r="B13">
            <v>0</v>
          </cell>
        </row>
        <row r="16">
          <cell r="H16">
            <v>71</v>
          </cell>
        </row>
        <row r="17">
          <cell r="H17">
            <v>9</v>
          </cell>
        </row>
        <row r="19">
          <cell r="H19">
            <v>1</v>
          </cell>
        </row>
        <row r="20">
          <cell r="H20">
            <v>2</v>
          </cell>
        </row>
        <row r="21">
          <cell r="H21">
            <v>88</v>
          </cell>
        </row>
      </sheetData>
      <sheetData sheetId="2">
        <row r="7">
          <cell r="B7">
            <v>284</v>
          </cell>
        </row>
        <row r="11">
          <cell r="B11">
            <v>275</v>
          </cell>
        </row>
        <row r="13">
          <cell r="B13">
            <v>0</v>
          </cell>
        </row>
        <row r="16">
          <cell r="H16">
            <v>141</v>
          </cell>
        </row>
        <row r="17">
          <cell r="H17">
            <v>29</v>
          </cell>
        </row>
        <row r="19">
          <cell r="H19">
            <v>4</v>
          </cell>
        </row>
        <row r="20">
          <cell r="H20">
            <v>3</v>
          </cell>
        </row>
        <row r="21">
          <cell r="H21">
            <v>180</v>
          </cell>
        </row>
      </sheetData>
      <sheetData sheetId="3">
        <row r="7">
          <cell r="B7">
            <v>5</v>
          </cell>
        </row>
        <row r="11">
          <cell r="B11">
            <v>5</v>
          </cell>
        </row>
        <row r="13">
          <cell r="B13">
            <v>0</v>
          </cell>
        </row>
        <row r="16">
          <cell r="H16">
            <v>3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3</v>
          </cell>
        </row>
      </sheetData>
      <sheetData sheetId="4">
        <row r="7">
          <cell r="B7">
            <v>39</v>
          </cell>
        </row>
        <row r="11">
          <cell r="B11">
            <v>24</v>
          </cell>
        </row>
        <row r="13">
          <cell r="B13">
            <v>0</v>
          </cell>
        </row>
        <row r="16">
          <cell r="H16">
            <v>9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10</v>
          </cell>
        </row>
      </sheetData>
      <sheetData sheetId="5">
        <row r="7">
          <cell r="B7">
            <v>606</v>
          </cell>
        </row>
        <row r="11">
          <cell r="B11">
            <v>484</v>
          </cell>
        </row>
        <row r="13">
          <cell r="B13">
            <v>12</v>
          </cell>
        </row>
        <row r="16">
          <cell r="H16">
            <v>181</v>
          </cell>
        </row>
        <row r="17">
          <cell r="H17">
            <v>27</v>
          </cell>
        </row>
        <row r="19">
          <cell r="H19">
            <v>2</v>
          </cell>
        </row>
        <row r="20">
          <cell r="H20">
            <v>5</v>
          </cell>
        </row>
        <row r="21">
          <cell r="H21">
            <v>226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 w-Address"/>
    </sheetNames>
    <sheetDataSet>
      <sheetData sheetId="0">
        <row r="3">
          <cell r="C3">
            <v>6</v>
          </cell>
        </row>
        <row r="4">
          <cell r="C4">
            <v>1</v>
          </cell>
        </row>
        <row r="5">
          <cell r="C5">
            <v>2</v>
          </cell>
        </row>
        <row r="6">
          <cell r="C6">
            <v>1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22</v>
          </cell>
        </row>
        <row r="12">
          <cell r="C12">
            <v>0</v>
          </cell>
        </row>
        <row r="13">
          <cell r="C13">
            <v>2</v>
          </cell>
        </row>
        <row r="15">
          <cell r="C15">
            <v>4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6</v>
          </cell>
        </row>
        <row r="21">
          <cell r="C21">
            <v>0</v>
          </cell>
        </row>
        <row r="23">
          <cell r="C23">
            <v>22</v>
          </cell>
        </row>
        <row r="24">
          <cell r="C24">
            <v>88</v>
          </cell>
        </row>
        <row r="25">
          <cell r="C25">
            <v>4</v>
          </cell>
        </row>
        <row r="27">
          <cell r="C27">
            <v>3</v>
          </cell>
        </row>
        <row r="28">
          <cell r="C28">
            <v>14</v>
          </cell>
        </row>
        <row r="29">
          <cell r="C29">
            <v>5</v>
          </cell>
        </row>
        <row r="30">
          <cell r="C30">
            <v>9</v>
          </cell>
        </row>
        <row r="31">
          <cell r="C31">
            <v>5</v>
          </cell>
        </row>
        <row r="33">
          <cell r="C33">
            <v>15</v>
          </cell>
        </row>
        <row r="34">
          <cell r="C34">
            <v>24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2</v>
          </cell>
        </row>
        <row r="39">
          <cell r="C39">
            <v>5</v>
          </cell>
        </row>
        <row r="41">
          <cell r="C41">
            <v>56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1</v>
          </cell>
        </row>
        <row r="45">
          <cell r="C45">
            <v>2</v>
          </cell>
        </row>
        <row r="46">
          <cell r="C46">
            <v>0</v>
          </cell>
        </row>
        <row r="48">
          <cell r="C48">
            <v>27</v>
          </cell>
        </row>
        <row r="50">
          <cell r="C50">
            <v>3</v>
          </cell>
        </row>
        <row r="51">
          <cell r="C51">
            <v>10</v>
          </cell>
        </row>
        <row r="52">
          <cell r="C52">
            <v>51</v>
          </cell>
        </row>
        <row r="54">
          <cell r="C54">
            <v>43</v>
          </cell>
        </row>
        <row r="56">
          <cell r="C56">
            <v>3</v>
          </cell>
        </row>
        <row r="57">
          <cell r="C57">
            <v>14</v>
          </cell>
        </row>
        <row r="58">
          <cell r="C58">
            <v>26</v>
          </cell>
        </row>
        <row r="60">
          <cell r="C60">
            <v>82</v>
          </cell>
        </row>
        <row r="62">
          <cell r="C62">
            <v>20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6</v>
          </cell>
        </row>
        <row r="66">
          <cell r="C66">
            <v>7</v>
          </cell>
        </row>
        <row r="67">
          <cell r="C67">
            <v>3</v>
          </cell>
        </row>
        <row r="69">
          <cell r="C69">
            <v>47</v>
          </cell>
        </row>
        <row r="71">
          <cell r="C71">
            <v>11</v>
          </cell>
        </row>
        <row r="73">
          <cell r="C73">
            <v>39</v>
          </cell>
        </row>
        <row r="75">
          <cell r="C75">
            <v>10</v>
          </cell>
        </row>
        <row r="76">
          <cell r="C76">
            <v>8</v>
          </cell>
        </row>
        <row r="78">
          <cell r="C78">
            <v>5</v>
          </cell>
        </row>
        <row r="79">
          <cell r="C79">
            <v>3</v>
          </cell>
        </row>
        <row r="80">
          <cell r="C80">
            <v>3</v>
          </cell>
        </row>
        <row r="81">
          <cell r="C81">
            <v>10</v>
          </cell>
        </row>
        <row r="83">
          <cell r="C83">
            <v>1</v>
          </cell>
        </row>
        <row r="84">
          <cell r="C84">
            <v>10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3.16"/>
      <sheetName val="Escambia 3.16"/>
      <sheetName val="Okaloosa 3.16"/>
      <sheetName val="Santa Rosa 3.16"/>
      <sheetName val="Walton 3.16"/>
      <sheetName val="1st Circuit Summary 2.16"/>
      <sheetName val="Escambia 2.16"/>
      <sheetName val="Okaloosa 2.16"/>
      <sheetName val="Santa Rosa 2.16"/>
      <sheetName val="Walton 2.16"/>
      <sheetName val="1st Circuit Summary 1.16"/>
      <sheetName val="Escambia 1.16"/>
      <sheetName val="Okaloosa 1.16"/>
      <sheetName val="Santa Rosa 1.16"/>
      <sheetName val="Walton 1.16"/>
    </sheetNames>
    <sheetDataSet>
      <sheetData sheetId="0"/>
      <sheetData sheetId="1">
        <row r="28">
          <cell r="B28">
            <v>5</v>
          </cell>
        </row>
      </sheetData>
      <sheetData sheetId="2">
        <row r="28">
          <cell r="B28">
            <v>19</v>
          </cell>
        </row>
      </sheetData>
      <sheetData sheetId="3">
        <row r="28">
          <cell r="B28">
            <v>5</v>
          </cell>
        </row>
      </sheetData>
      <sheetData sheetId="4">
        <row r="16">
          <cell r="H16">
            <v>37</v>
          </cell>
        </row>
        <row r="17">
          <cell r="H17">
            <v>9</v>
          </cell>
        </row>
        <row r="20">
          <cell r="H20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3.16"/>
      <sheetName val="Franklin 3.16"/>
      <sheetName val="Gadsden 3.16"/>
      <sheetName val="Jefferson 3.16"/>
      <sheetName val="Leon 3.16"/>
      <sheetName val="Liberty 3.16"/>
      <sheetName val="Wakulla 3.16"/>
      <sheetName val="2nd Circuit Summary 2.16"/>
      <sheetName val="Franklin 2.16"/>
      <sheetName val="Gadsden 2.16"/>
      <sheetName val="Jefferson 2.16"/>
      <sheetName val="Leon 2.16"/>
      <sheetName val="Liberty 2.16"/>
      <sheetName val="Wakulla 2.16"/>
      <sheetName val="2nd Circuit Summary 1.16"/>
      <sheetName val="Franklin 1.16"/>
      <sheetName val="Gadsden 1.16"/>
      <sheetName val="Jefferson 1.16"/>
      <sheetName val="Leon 1.16"/>
      <sheetName val="Liberty 1.16"/>
      <sheetName val="Wakulla 1.16"/>
    </sheetNames>
    <sheetDataSet>
      <sheetData sheetId="0"/>
      <sheetData sheetId="1">
        <row r="7">
          <cell r="B7">
            <v>8</v>
          </cell>
        </row>
        <row r="11">
          <cell r="B11">
            <v>7</v>
          </cell>
        </row>
        <row r="13">
          <cell r="B13">
            <v>0</v>
          </cell>
        </row>
        <row r="16">
          <cell r="H16">
            <v>4</v>
          </cell>
        </row>
        <row r="17">
          <cell r="H17">
            <v>3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7</v>
          </cell>
        </row>
      </sheetData>
      <sheetData sheetId="2">
        <row r="7">
          <cell r="B7">
            <v>34</v>
          </cell>
        </row>
        <row r="11">
          <cell r="B11">
            <v>30</v>
          </cell>
        </row>
        <row r="13">
          <cell r="B13">
            <v>4</v>
          </cell>
        </row>
        <row r="16">
          <cell r="H16">
            <v>16</v>
          </cell>
        </row>
        <row r="17">
          <cell r="H17">
            <v>5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21</v>
          </cell>
        </row>
      </sheetData>
      <sheetData sheetId="3">
        <row r="7">
          <cell r="B7">
            <v>3</v>
          </cell>
        </row>
        <row r="11">
          <cell r="B11">
            <v>3</v>
          </cell>
        </row>
        <row r="13">
          <cell r="B13">
            <v>0</v>
          </cell>
        </row>
        <row r="16">
          <cell r="H16">
            <v>1</v>
          </cell>
        </row>
        <row r="17">
          <cell r="H17">
            <v>4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6</v>
          </cell>
        </row>
      </sheetData>
      <sheetData sheetId="4">
        <row r="7">
          <cell r="B7">
            <v>299</v>
          </cell>
        </row>
        <row r="11">
          <cell r="B11">
            <v>244</v>
          </cell>
        </row>
        <row r="13">
          <cell r="B13">
            <v>43</v>
          </cell>
        </row>
        <row r="16">
          <cell r="H16">
            <v>171</v>
          </cell>
        </row>
        <row r="17">
          <cell r="H17">
            <v>79</v>
          </cell>
        </row>
        <row r="19">
          <cell r="H19">
            <v>3</v>
          </cell>
        </row>
        <row r="20">
          <cell r="H20">
            <v>4</v>
          </cell>
        </row>
        <row r="21">
          <cell r="H21">
            <v>263</v>
          </cell>
        </row>
      </sheetData>
      <sheetData sheetId="5">
        <row r="7">
          <cell r="B7">
            <v>12</v>
          </cell>
        </row>
        <row r="11">
          <cell r="B11">
            <v>12</v>
          </cell>
        </row>
        <row r="13">
          <cell r="B13">
            <v>0</v>
          </cell>
        </row>
        <row r="16">
          <cell r="H16">
            <v>4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4</v>
          </cell>
        </row>
      </sheetData>
      <sheetData sheetId="6">
        <row r="7">
          <cell r="B7">
            <v>30</v>
          </cell>
        </row>
        <row r="11">
          <cell r="B11">
            <v>25</v>
          </cell>
        </row>
        <row r="13">
          <cell r="B13">
            <v>1</v>
          </cell>
        </row>
        <row r="16">
          <cell r="H16">
            <v>12</v>
          </cell>
        </row>
        <row r="17">
          <cell r="H17">
            <v>6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3.16"/>
      <sheetName val="Columbia 3.16"/>
      <sheetName val="Dixie 3.16"/>
      <sheetName val="Hamilton 3.16"/>
      <sheetName val="Lafayette 3.16"/>
      <sheetName val="Madison 3.16"/>
      <sheetName val="Suwannee 3.16"/>
      <sheetName val="Taylor 3.16"/>
      <sheetName val="3rd Circuit Summary 2.16"/>
      <sheetName val="Columbia 2.16"/>
      <sheetName val="Dixie 2.16"/>
      <sheetName val="Hamilton 2.16"/>
      <sheetName val="Lafayette 2.16"/>
      <sheetName val="Madison 2.16"/>
      <sheetName val="Suwannee 2.16"/>
      <sheetName val="Taylor 2.16"/>
      <sheetName val="3rd Circuit Summary 1.16"/>
      <sheetName val="Columbia 1.16"/>
      <sheetName val="Dixie 1.16"/>
      <sheetName val="Hamilton 1.16"/>
      <sheetName val="Lafayette 1.16"/>
      <sheetName val="Madison 1.16"/>
      <sheetName val="Suwannee 1.16"/>
      <sheetName val="Taylor 1.16"/>
    </sheetNames>
    <sheetDataSet>
      <sheetData sheetId="0"/>
      <sheetData sheetId="1">
        <row r="7">
          <cell r="B7">
            <v>248</v>
          </cell>
        </row>
        <row r="11">
          <cell r="B11">
            <v>151</v>
          </cell>
        </row>
        <row r="13">
          <cell r="B13">
            <v>0</v>
          </cell>
        </row>
        <row r="16">
          <cell r="H16">
            <v>47</v>
          </cell>
        </row>
        <row r="17">
          <cell r="H17">
            <v>12</v>
          </cell>
        </row>
        <row r="19">
          <cell r="H19">
            <v>1</v>
          </cell>
        </row>
        <row r="20">
          <cell r="H20">
            <v>2</v>
          </cell>
        </row>
        <row r="21">
          <cell r="H21">
            <v>82</v>
          </cell>
        </row>
      </sheetData>
      <sheetData sheetId="2">
        <row r="7">
          <cell r="B7">
            <v>45</v>
          </cell>
        </row>
        <row r="11">
          <cell r="B11">
            <v>21</v>
          </cell>
        </row>
        <row r="13">
          <cell r="B13">
            <v>0</v>
          </cell>
        </row>
        <row r="16">
          <cell r="H16">
            <v>4</v>
          </cell>
        </row>
        <row r="17">
          <cell r="H17">
            <v>3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7</v>
          </cell>
        </row>
      </sheetData>
      <sheetData sheetId="3">
        <row r="7">
          <cell r="B7">
            <v>19</v>
          </cell>
        </row>
        <row r="11">
          <cell r="B11">
            <v>17</v>
          </cell>
        </row>
        <row r="13">
          <cell r="B13">
            <v>0</v>
          </cell>
        </row>
        <row r="16">
          <cell r="H16">
            <v>2</v>
          </cell>
        </row>
        <row r="17">
          <cell r="H17">
            <v>1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4</v>
          </cell>
        </row>
      </sheetData>
      <sheetData sheetId="4">
        <row r="7">
          <cell r="B7">
            <v>9</v>
          </cell>
        </row>
        <row r="11">
          <cell r="B11">
            <v>5</v>
          </cell>
        </row>
        <row r="13">
          <cell r="B13">
            <v>0</v>
          </cell>
        </row>
        <row r="16">
          <cell r="H16">
            <v>4</v>
          </cell>
        </row>
        <row r="17">
          <cell r="H17">
            <v>0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4</v>
          </cell>
        </row>
      </sheetData>
      <sheetData sheetId="5">
        <row r="7">
          <cell r="B7">
            <v>13</v>
          </cell>
        </row>
        <row r="11">
          <cell r="B11">
            <v>7</v>
          </cell>
        </row>
        <row r="13">
          <cell r="B13">
            <v>0</v>
          </cell>
        </row>
        <row r="16">
          <cell r="H16">
            <v>6</v>
          </cell>
        </row>
        <row r="17">
          <cell r="H17">
            <v>1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7</v>
          </cell>
        </row>
      </sheetData>
      <sheetData sheetId="6">
        <row r="7">
          <cell r="B7">
            <v>63</v>
          </cell>
        </row>
        <row r="11">
          <cell r="B11">
            <v>49</v>
          </cell>
        </row>
        <row r="13">
          <cell r="B13">
            <v>0</v>
          </cell>
        </row>
        <row r="16">
          <cell r="H16">
            <v>28</v>
          </cell>
        </row>
        <row r="17">
          <cell r="H17">
            <v>4</v>
          </cell>
        </row>
        <row r="19">
          <cell r="H19">
            <v>1</v>
          </cell>
        </row>
        <row r="20">
          <cell r="H20">
            <v>1</v>
          </cell>
        </row>
        <row r="21">
          <cell r="H21">
            <v>37</v>
          </cell>
        </row>
      </sheetData>
      <sheetData sheetId="7">
        <row r="7">
          <cell r="B7">
            <v>60</v>
          </cell>
        </row>
        <row r="11">
          <cell r="B11">
            <v>31</v>
          </cell>
        </row>
        <row r="13">
          <cell r="B13">
            <v>0</v>
          </cell>
        </row>
        <row r="16">
          <cell r="H16">
            <v>9</v>
          </cell>
        </row>
        <row r="17">
          <cell r="H17">
            <v>4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3.16"/>
      <sheetName val="Clay 3.16"/>
      <sheetName val="Duval 3.16"/>
      <sheetName val="Nassau 3.16"/>
      <sheetName val="4th Circuit Summary 2.16"/>
      <sheetName val="Clay 2.16"/>
      <sheetName val="Duval 2.16"/>
      <sheetName val="Nassau 2.16"/>
      <sheetName val="4th Circuit Summary 1.16"/>
      <sheetName val="Clay 1.16"/>
      <sheetName val="Duval 1.16"/>
      <sheetName val="Nassau 1.16"/>
    </sheetNames>
    <sheetDataSet>
      <sheetData sheetId="0"/>
      <sheetData sheetId="1">
        <row r="7">
          <cell r="B7">
            <v>270</v>
          </cell>
        </row>
        <row r="11">
          <cell r="B11">
            <v>189</v>
          </cell>
        </row>
        <row r="13">
          <cell r="B13">
            <v>0</v>
          </cell>
        </row>
        <row r="16">
          <cell r="H16">
            <v>86</v>
          </cell>
        </row>
        <row r="17">
          <cell r="H17">
            <v>49</v>
          </cell>
        </row>
        <row r="19">
          <cell r="H19">
            <v>3</v>
          </cell>
        </row>
        <row r="20">
          <cell r="H20">
            <v>0</v>
          </cell>
        </row>
        <row r="21">
          <cell r="H21">
            <v>138</v>
          </cell>
        </row>
      </sheetData>
      <sheetData sheetId="2">
        <row r="7">
          <cell r="B7">
            <v>782</v>
          </cell>
        </row>
        <row r="11">
          <cell r="B11">
            <v>481</v>
          </cell>
        </row>
        <row r="13">
          <cell r="B13">
            <v>0</v>
          </cell>
        </row>
        <row r="16">
          <cell r="H16">
            <v>245</v>
          </cell>
        </row>
        <row r="17">
          <cell r="H17">
            <v>170</v>
          </cell>
        </row>
        <row r="19">
          <cell r="H19">
            <v>9</v>
          </cell>
        </row>
        <row r="20">
          <cell r="H20">
            <v>8</v>
          </cell>
        </row>
        <row r="21">
          <cell r="H21">
            <v>468</v>
          </cell>
        </row>
      </sheetData>
      <sheetData sheetId="3">
        <row r="7">
          <cell r="B7">
            <v>73</v>
          </cell>
        </row>
        <row r="11">
          <cell r="B11">
            <v>68</v>
          </cell>
        </row>
        <row r="13">
          <cell r="B13">
            <v>0</v>
          </cell>
        </row>
        <row r="16">
          <cell r="H16">
            <v>22</v>
          </cell>
        </row>
        <row r="17">
          <cell r="H17">
            <v>7</v>
          </cell>
        </row>
        <row r="19">
          <cell r="H19">
            <v>0</v>
          </cell>
        </row>
        <row r="20">
          <cell r="H20">
            <v>1</v>
          </cell>
        </row>
        <row r="21">
          <cell r="H21">
            <v>29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3.16"/>
      <sheetName val="Citrus 3.16"/>
      <sheetName val="Hernando 3.16"/>
      <sheetName val="Lake 3.16"/>
      <sheetName val="Marion 3.16"/>
      <sheetName val="Sumter 3.16"/>
      <sheetName val="5th Circuit Summary 2.16"/>
      <sheetName val="Citrus 2.16"/>
      <sheetName val="Hernando 2.16"/>
      <sheetName val="Lake 2.16"/>
      <sheetName val="Marion 2.16"/>
      <sheetName val="Sumter 2.16"/>
      <sheetName val="5th Circuit Summary 1.16"/>
      <sheetName val="Citrus 1.16"/>
      <sheetName val="Hernando 1.16"/>
      <sheetName val="Lake 1.16"/>
      <sheetName val="Marion 1.16"/>
      <sheetName val="Sumter 1.16"/>
    </sheetNames>
    <sheetDataSet>
      <sheetData sheetId="0"/>
      <sheetData sheetId="1">
        <row r="7">
          <cell r="B7">
            <v>343</v>
          </cell>
        </row>
        <row r="11">
          <cell r="B11">
            <v>309</v>
          </cell>
        </row>
        <row r="13">
          <cell r="B13">
            <v>0</v>
          </cell>
        </row>
        <row r="16">
          <cell r="H16">
            <v>81</v>
          </cell>
        </row>
        <row r="17">
          <cell r="H17">
            <v>14</v>
          </cell>
        </row>
        <row r="19">
          <cell r="H19">
            <v>1</v>
          </cell>
        </row>
        <row r="20">
          <cell r="H20">
            <v>2</v>
          </cell>
        </row>
        <row r="21">
          <cell r="H21">
            <v>125</v>
          </cell>
        </row>
      </sheetData>
      <sheetData sheetId="2">
        <row r="7">
          <cell r="B7">
            <v>351</v>
          </cell>
        </row>
        <row r="11">
          <cell r="B11">
            <v>302</v>
          </cell>
        </row>
        <row r="13">
          <cell r="B13">
            <v>0</v>
          </cell>
        </row>
        <row r="16">
          <cell r="H16">
            <v>82</v>
          </cell>
        </row>
        <row r="17">
          <cell r="H17">
            <v>23</v>
          </cell>
        </row>
        <row r="19">
          <cell r="H19">
            <v>3</v>
          </cell>
        </row>
        <row r="20">
          <cell r="H20">
            <v>0</v>
          </cell>
        </row>
        <row r="21">
          <cell r="H21">
            <v>128</v>
          </cell>
        </row>
      </sheetData>
      <sheetData sheetId="3">
        <row r="7">
          <cell r="B7">
            <v>281</v>
          </cell>
        </row>
        <row r="11">
          <cell r="B11">
            <v>264</v>
          </cell>
        </row>
        <row r="13">
          <cell r="B13">
            <v>0</v>
          </cell>
        </row>
        <row r="16">
          <cell r="H16">
            <v>139</v>
          </cell>
        </row>
        <row r="17">
          <cell r="H17">
            <v>35</v>
          </cell>
        </row>
        <row r="19">
          <cell r="H19">
            <v>1</v>
          </cell>
        </row>
        <row r="20">
          <cell r="H20">
            <v>4</v>
          </cell>
        </row>
        <row r="21">
          <cell r="H21">
            <v>227</v>
          </cell>
        </row>
      </sheetData>
      <sheetData sheetId="4">
        <row r="7">
          <cell r="B7">
            <v>552</v>
          </cell>
        </row>
        <row r="11">
          <cell r="B11">
            <v>481</v>
          </cell>
        </row>
        <row r="13">
          <cell r="B13">
            <v>1</v>
          </cell>
        </row>
        <row r="16">
          <cell r="H16">
            <v>177</v>
          </cell>
        </row>
        <row r="17">
          <cell r="H17">
            <v>34</v>
          </cell>
        </row>
        <row r="19">
          <cell r="H19">
            <v>5</v>
          </cell>
        </row>
        <row r="20">
          <cell r="H20">
            <v>10</v>
          </cell>
        </row>
        <row r="21">
          <cell r="H21">
            <v>271</v>
          </cell>
        </row>
      </sheetData>
      <sheetData sheetId="5">
        <row r="7">
          <cell r="B7">
            <v>114</v>
          </cell>
        </row>
        <row r="11">
          <cell r="B11">
            <v>85</v>
          </cell>
        </row>
        <row r="13">
          <cell r="B13">
            <v>0</v>
          </cell>
        </row>
        <row r="16">
          <cell r="H16">
            <v>30</v>
          </cell>
        </row>
        <row r="17">
          <cell r="H17">
            <v>9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3.16"/>
      <sheetName val="Pasco 3.16"/>
      <sheetName val="Pinellas 3.16"/>
      <sheetName val="6th Circuit Summary 2.16"/>
      <sheetName val="Pasco 2.16"/>
      <sheetName val="Pinellas 2.16"/>
      <sheetName val="6th Circuit Summary 1.16"/>
      <sheetName val="Pasco 1.16"/>
      <sheetName val="Pinellas 1.16"/>
    </sheetNames>
    <sheetDataSet>
      <sheetData sheetId="0"/>
      <sheetData sheetId="1">
        <row r="7">
          <cell r="B7">
            <v>720</v>
          </cell>
        </row>
        <row r="11">
          <cell r="B11">
            <v>485</v>
          </cell>
        </row>
        <row r="13">
          <cell r="B13">
            <v>1</v>
          </cell>
        </row>
        <row r="16">
          <cell r="H16">
            <v>172</v>
          </cell>
        </row>
        <row r="17">
          <cell r="H17">
            <v>35</v>
          </cell>
        </row>
        <row r="19">
          <cell r="H19">
            <v>6</v>
          </cell>
        </row>
        <row r="20">
          <cell r="H20">
            <v>7</v>
          </cell>
        </row>
        <row r="21">
          <cell r="H21">
            <v>281</v>
          </cell>
        </row>
      </sheetData>
      <sheetData sheetId="2">
        <row r="7">
          <cell r="B7">
            <v>980</v>
          </cell>
        </row>
        <row r="11">
          <cell r="B11">
            <v>761</v>
          </cell>
        </row>
        <row r="13">
          <cell r="B13">
            <v>21</v>
          </cell>
        </row>
        <row r="16">
          <cell r="H16">
            <v>450</v>
          </cell>
        </row>
        <row r="17">
          <cell r="H17">
            <v>83</v>
          </cell>
        </row>
        <row r="19">
          <cell r="H19">
            <v>17</v>
          </cell>
        </row>
        <row r="20">
          <cell r="H20">
            <v>10</v>
          </cell>
        </row>
        <row r="21">
          <cell r="H21">
            <v>613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9"/>
  <sheetViews>
    <sheetView showGridLines="0" tabSelected="1" zoomScale="80" zoomScaleNormal="80" zoomScaleSheetLayoutView="90" workbookViewId="0">
      <pane ySplit="4" topLeftCell="A5" activePane="bottomLeft" state="frozen"/>
      <selection pane="bottomLeft" activeCell="A5" sqref="A5"/>
    </sheetView>
  </sheetViews>
  <sheetFormatPr defaultColWidth="9.140625" defaultRowHeight="18.75" x14ac:dyDescent="0.3"/>
  <cols>
    <col min="1" max="1" width="9.28515625" style="21" customWidth="1"/>
    <col min="2" max="2" width="17.85546875" style="21" customWidth="1"/>
    <col min="3" max="3" width="16.7109375" style="22" customWidth="1"/>
    <col min="4" max="5" width="15.28515625" style="22" customWidth="1"/>
    <col min="6" max="6" width="14.85546875" style="23" customWidth="1"/>
    <col min="7" max="8" width="14.42578125" style="22" customWidth="1"/>
    <col min="9" max="9" width="14.42578125" style="21" customWidth="1"/>
    <col min="10" max="10" width="14.28515625" style="21" customWidth="1"/>
    <col min="11" max="11" width="13.85546875" style="22" customWidth="1"/>
    <col min="12" max="12" width="16.28515625" style="4" customWidth="1"/>
    <col min="13" max="13" width="23.42578125" style="24" customWidth="1"/>
    <col min="14" max="16384" width="9.140625" style="21"/>
  </cols>
  <sheetData>
    <row r="1" spans="1:13" x14ac:dyDescent="0.3">
      <c r="A1" s="20" t="s">
        <v>94</v>
      </c>
    </row>
    <row r="2" spans="1:13" x14ac:dyDescent="0.3">
      <c r="A2" s="20" t="s">
        <v>105</v>
      </c>
      <c r="F2" s="69" t="s">
        <v>107</v>
      </c>
    </row>
    <row r="3" spans="1:13" ht="12" customHeight="1" thickBot="1" x14ac:dyDescent="0.35">
      <c r="A3" s="1"/>
      <c r="B3" s="2"/>
      <c r="C3" s="71"/>
      <c r="D3" s="72"/>
      <c r="E3" s="65"/>
      <c r="F3" s="73"/>
      <c r="G3" s="73"/>
      <c r="H3" s="73"/>
      <c r="I3" s="73"/>
      <c r="J3" s="73"/>
      <c r="K3" s="73"/>
      <c r="L3" s="73"/>
    </row>
    <row r="4" spans="1:13" ht="93.75" thickBot="1" x14ac:dyDescent="0.35">
      <c r="A4" s="25" t="s">
        <v>0</v>
      </c>
      <c r="B4" s="26" t="s">
        <v>1</v>
      </c>
      <c r="C4" s="62" t="s">
        <v>102</v>
      </c>
      <c r="D4" s="62" t="s">
        <v>103</v>
      </c>
      <c r="E4" s="62" t="s">
        <v>100</v>
      </c>
      <c r="F4" s="62" t="s">
        <v>104</v>
      </c>
      <c r="G4" s="62" t="s">
        <v>96</v>
      </c>
      <c r="H4" s="62" t="s">
        <v>98</v>
      </c>
      <c r="I4" s="64" t="s">
        <v>89</v>
      </c>
      <c r="J4" s="64" t="s">
        <v>90</v>
      </c>
      <c r="K4" s="62" t="s">
        <v>101</v>
      </c>
      <c r="L4" s="63" t="s">
        <v>93</v>
      </c>
    </row>
    <row r="5" spans="1:13" s="30" customFormat="1" ht="15" customHeight="1" thickBot="1" x14ac:dyDescent="0.35">
      <c r="A5" s="27"/>
      <c r="B5" s="28"/>
      <c r="C5" s="8"/>
      <c r="D5" s="8"/>
      <c r="E5" s="8"/>
      <c r="F5" s="17"/>
      <c r="G5" s="8"/>
      <c r="H5" s="8"/>
      <c r="I5" s="9"/>
      <c r="J5" s="9"/>
      <c r="K5" s="8"/>
      <c r="L5" s="10"/>
      <c r="M5" s="29"/>
    </row>
    <row r="6" spans="1:13" ht="18.95" customHeight="1" thickBot="1" x14ac:dyDescent="0.35">
      <c r="A6" s="76" t="s">
        <v>92</v>
      </c>
      <c r="B6" s="77"/>
      <c r="C6" s="11"/>
      <c r="D6" s="11"/>
      <c r="E6" s="11"/>
      <c r="F6" s="14">
        <v>10</v>
      </c>
      <c r="G6" s="14">
        <v>0</v>
      </c>
      <c r="H6" s="14">
        <v>0</v>
      </c>
      <c r="I6" s="12"/>
      <c r="J6" s="12"/>
      <c r="K6" s="11"/>
      <c r="L6" s="13"/>
      <c r="M6" s="31"/>
    </row>
    <row r="7" spans="1:13" ht="18.95" customHeight="1" thickBot="1" x14ac:dyDescent="0.35">
      <c r="A7" s="19">
        <v>1</v>
      </c>
      <c r="B7" s="19" t="s">
        <v>2</v>
      </c>
      <c r="C7" s="32">
        <f>[1]Sheet1!$R$6</f>
        <v>635</v>
      </c>
      <c r="D7" s="33">
        <f>'[2]Escambia 3.16'!$B$7</f>
        <v>501</v>
      </c>
      <c r="E7" s="32">
        <f>[1]Sheet1!$N$6</f>
        <v>463</v>
      </c>
      <c r="F7" s="35">
        <f>'[2]Escambia 3.16'!$H$21+'[2]Escambia 3.16'!$H$20</f>
        <v>247</v>
      </c>
      <c r="G7" s="32">
        <f>'[2]Escambia 3.16'!$H$16+'[2]Escambia 3.16'!$H$17+'[2]Escambia 3.16'!$H$20</f>
        <v>241</v>
      </c>
      <c r="H7" s="33">
        <f>'[3]6+ Months Inactive by County'!$C$3</f>
        <v>6</v>
      </c>
      <c r="I7" s="34">
        <f>'[2]Escambia 3.16'!$H$19</f>
        <v>8</v>
      </c>
      <c r="J7" s="34">
        <f>'[2]Escambia 3.16'!$H$20</f>
        <v>6</v>
      </c>
      <c r="K7" s="32">
        <f>'[2]Escambia 3.16'!$B$11+'[2]Escambia 3.16'!$B$13</f>
        <v>369</v>
      </c>
      <c r="L7" s="6">
        <f>K7/D7</f>
        <v>0.73652694610778446</v>
      </c>
      <c r="M7" s="31"/>
    </row>
    <row r="8" spans="1:13" ht="18.95" customHeight="1" thickBot="1" x14ac:dyDescent="0.35">
      <c r="A8" s="19">
        <v>1</v>
      </c>
      <c r="B8" s="19" t="s">
        <v>3</v>
      </c>
      <c r="C8" s="32">
        <f>[1]Sheet1!$R$7</f>
        <v>471</v>
      </c>
      <c r="D8" s="33">
        <f>'[2]Okaloosa 3.16'!$B$7</f>
        <v>439</v>
      </c>
      <c r="E8" s="32">
        <f>[1]Sheet1!$N$7</f>
        <v>361</v>
      </c>
      <c r="F8" s="35">
        <f>'[2]Okaloosa 3.16'!$H$21+'[2]Okaloosa 3.16'!$H$20</f>
        <v>204</v>
      </c>
      <c r="G8" s="32">
        <f>'[2]Okaloosa 3.16'!$H$16+'[2]Okaloosa 3.16'!$H$17+'[2]Okaloosa 3.16'!$H$20</f>
        <v>187</v>
      </c>
      <c r="H8" s="33">
        <f>'[3]6+ Months Inactive by County'!$C$4</f>
        <v>1</v>
      </c>
      <c r="I8" s="34">
        <f>'[2]Okaloosa 3.16'!$H$19</f>
        <v>5</v>
      </c>
      <c r="J8" s="34">
        <f>'[2]Okaloosa 3.16'!$H$20</f>
        <v>0</v>
      </c>
      <c r="K8" s="32">
        <f>'[2]Okaloosa 3.16'!$B$11+'[2]Okaloosa 3.16'!$B$13</f>
        <v>340</v>
      </c>
      <c r="L8" s="6">
        <f>K8/D8</f>
        <v>0.7744874715261959</v>
      </c>
      <c r="M8" s="31"/>
    </row>
    <row r="9" spans="1:13" ht="18.95" customHeight="1" thickBot="1" x14ac:dyDescent="0.35">
      <c r="A9" s="19">
        <v>1</v>
      </c>
      <c r="B9" s="19" t="s">
        <v>88</v>
      </c>
      <c r="C9" s="32">
        <f>[1]Sheet1!$R$8</f>
        <v>291</v>
      </c>
      <c r="D9" s="33">
        <f>'[2]Santa Rosa 3.16'!$B$7</f>
        <v>219</v>
      </c>
      <c r="E9" s="32">
        <f>[1]Sheet1!$N$8</f>
        <v>237</v>
      </c>
      <c r="F9" s="35">
        <f>'[2]Santa Rosa 3.16'!$H$21+'[2]Santa Rosa 3.16'!$H$20</f>
        <v>97</v>
      </c>
      <c r="G9" s="32">
        <f>'[2]Santa Rosa 3.16'!$H$16+'[2]Santa Rosa 3.16'!$H$17+'[2]Santa Rosa 3.16'!$H$20</f>
        <v>94</v>
      </c>
      <c r="H9" s="33">
        <f>'[3]6+ Months Inactive by County'!$C$5</f>
        <v>2</v>
      </c>
      <c r="I9" s="34">
        <f>'[2]Santa Rosa 3.16'!$H$19</f>
        <v>4</v>
      </c>
      <c r="J9" s="34">
        <f>'[2]Santa Rosa 3.16'!$H$20</f>
        <v>3</v>
      </c>
      <c r="K9" s="32">
        <f>'[2]Santa Rosa 3.16'!$B$11+'[2]Santa Rosa 3.16'!$B$13</f>
        <v>146</v>
      </c>
      <c r="L9" s="6">
        <f>K9/D9</f>
        <v>0.66666666666666663</v>
      </c>
      <c r="M9" s="31"/>
    </row>
    <row r="10" spans="1:13" ht="18.95" customHeight="1" thickBot="1" x14ac:dyDescent="0.35">
      <c r="A10" s="19">
        <v>1</v>
      </c>
      <c r="B10" s="19" t="s">
        <v>4</v>
      </c>
      <c r="C10" s="32">
        <f>[1]Sheet1!$R$9</f>
        <v>217</v>
      </c>
      <c r="D10" s="33">
        <f>'[2]Walton 3.16'!$B$7</f>
        <v>180</v>
      </c>
      <c r="E10" s="33">
        <f>[1]Sheet1!$N$9</f>
        <v>171</v>
      </c>
      <c r="F10" s="35">
        <f>'[2]Walton 3.16'!$H$21+'[2]Walton 3.16'!$H$20</f>
        <v>47</v>
      </c>
      <c r="G10" s="32">
        <f>'[4]Walton 3.16'!$H$16+'[4]Walton 3.16'!$H$17+'[4]Walton 3.16'!$H$20</f>
        <v>47</v>
      </c>
      <c r="H10" s="32">
        <f>'[3]6+ Months Inactive by County'!$C$6</f>
        <v>1</v>
      </c>
      <c r="I10" s="34">
        <f>'[2]Walton 3.16'!$H$19</f>
        <v>1</v>
      </c>
      <c r="J10" s="61">
        <f>'[2]Walton 3.16'!$H$20</f>
        <v>1</v>
      </c>
      <c r="K10" s="32">
        <f>'[2]Walton 3.16'!$B$11+'[2]Walton 3.16'!$B$13</f>
        <v>130</v>
      </c>
      <c r="L10" s="6">
        <f>K10/D10</f>
        <v>0.72222222222222221</v>
      </c>
      <c r="M10" s="31"/>
    </row>
    <row r="11" spans="1:13" ht="18.95" customHeight="1" thickBot="1" x14ac:dyDescent="0.35">
      <c r="A11" s="36" t="s">
        <v>5</v>
      </c>
      <c r="B11" s="37"/>
      <c r="C11" s="38">
        <f t="shared" ref="C11:H11" si="0">SUM(C7:C10)</f>
        <v>1614</v>
      </c>
      <c r="D11" s="38">
        <f t="shared" si="0"/>
        <v>1339</v>
      </c>
      <c r="E11" s="38">
        <f t="shared" si="0"/>
        <v>1232</v>
      </c>
      <c r="F11" s="40">
        <f t="shared" si="0"/>
        <v>595</v>
      </c>
      <c r="G11" s="38">
        <f t="shared" si="0"/>
        <v>569</v>
      </c>
      <c r="H11" s="38">
        <f t="shared" si="0"/>
        <v>10</v>
      </c>
      <c r="I11" s="39">
        <f t="shared" ref="I11:K11" si="1">SUM(I7:I10)</f>
        <v>18</v>
      </c>
      <c r="J11" s="39">
        <f t="shared" si="1"/>
        <v>10</v>
      </c>
      <c r="K11" s="38">
        <f t="shared" si="1"/>
        <v>985</v>
      </c>
      <c r="L11" s="15">
        <f>K11/D11</f>
        <v>0.73562359970126956</v>
      </c>
      <c r="M11" s="31"/>
    </row>
    <row r="12" spans="1:13" ht="18.95" customHeight="1" thickBot="1" x14ac:dyDescent="0.35">
      <c r="A12" s="20"/>
      <c r="B12" s="41"/>
      <c r="C12" s="42"/>
      <c r="D12" s="42"/>
      <c r="E12" s="42"/>
      <c r="F12" s="44"/>
      <c r="G12" s="42"/>
      <c r="H12" s="42"/>
      <c r="I12" s="43"/>
      <c r="J12" s="43"/>
      <c r="K12" s="42"/>
      <c r="M12" s="31"/>
    </row>
    <row r="13" spans="1:13" ht="18.95" customHeight="1" thickBot="1" x14ac:dyDescent="0.35">
      <c r="A13" s="19">
        <v>2</v>
      </c>
      <c r="B13" s="19" t="s">
        <v>99</v>
      </c>
      <c r="C13" s="32">
        <f>[1]Sheet1!$R$13</f>
        <v>10</v>
      </c>
      <c r="D13" s="32">
        <f>'[5]Franklin 3.16'!$B$7</f>
        <v>8</v>
      </c>
      <c r="E13" s="32">
        <f>[1]Sheet1!$N$13</f>
        <v>3</v>
      </c>
      <c r="F13" s="35">
        <f>'[5]Franklin 3.16'!$H$21+'[5]Franklin 3.16'!$H$20</f>
        <v>7</v>
      </c>
      <c r="G13" s="32">
        <f>'[5]Franklin 3.16'!$H$16+'[5]Franklin 3.16'!$H$17+'[5]Franklin 3.16'!$H$20</f>
        <v>7</v>
      </c>
      <c r="H13" s="32">
        <f>'[3]6+ Months Inactive by County'!$C$8</f>
        <v>0</v>
      </c>
      <c r="I13" s="34">
        <f>'[5]Franklin 3.16'!$H$19</f>
        <v>0</v>
      </c>
      <c r="J13" s="34">
        <f>'[5]Franklin 3.16'!$H$20</f>
        <v>0</v>
      </c>
      <c r="K13" s="32">
        <f>'[5]Franklin 3.16'!$B$11+'[5]Franklin 3.16'!$B$13</f>
        <v>7</v>
      </c>
      <c r="L13" s="6">
        <f t="shared" ref="L13:L19" si="2">K13/D13</f>
        <v>0.875</v>
      </c>
      <c r="M13" s="31"/>
    </row>
    <row r="14" spans="1:13" ht="18.95" customHeight="1" thickBot="1" x14ac:dyDescent="0.35">
      <c r="A14" s="19">
        <v>2</v>
      </c>
      <c r="B14" s="19" t="s">
        <v>6</v>
      </c>
      <c r="C14" s="32">
        <f>[1]Sheet1!$R$14</f>
        <v>38</v>
      </c>
      <c r="D14" s="32">
        <f>'[5]Gadsden 3.16'!$B$7</f>
        <v>34</v>
      </c>
      <c r="E14" s="32">
        <f>[1]Sheet1!$N$14</f>
        <v>31</v>
      </c>
      <c r="F14" s="35">
        <f>'[5]Gadsden 3.16'!$H$21+'[5]Gadsden 3.16'!$H$20</f>
        <v>21</v>
      </c>
      <c r="G14" s="32">
        <f>'[5]Gadsden 3.16'!$H$16+'[5]Gadsden 3.16'!$H$17+'[5]Gadsden 3.16'!$H$20</f>
        <v>21</v>
      </c>
      <c r="H14" s="32">
        <f>'[3]6+ Months Inactive by County'!$C$9</f>
        <v>0</v>
      </c>
      <c r="I14" s="34">
        <f>'[5]Gadsden 3.16'!$H$19</f>
        <v>0</v>
      </c>
      <c r="J14" s="34">
        <f>'[5]Gadsden 3.16'!$H$20</f>
        <v>0</v>
      </c>
      <c r="K14" s="32">
        <f>'[5]Gadsden 3.16'!$B$11+'[5]Gadsden 3.16'!$B$13</f>
        <v>34</v>
      </c>
      <c r="L14" s="6">
        <f t="shared" si="2"/>
        <v>1</v>
      </c>
      <c r="M14" s="31"/>
    </row>
    <row r="15" spans="1:13" ht="18.95" customHeight="1" thickBot="1" x14ac:dyDescent="0.35">
      <c r="A15" s="19">
        <v>2</v>
      </c>
      <c r="B15" s="19" t="s">
        <v>7</v>
      </c>
      <c r="C15" s="32">
        <f>[1]Sheet1!$R$15</f>
        <v>4</v>
      </c>
      <c r="D15" s="32">
        <f>'[5]Jefferson 3.16'!$B$7</f>
        <v>3</v>
      </c>
      <c r="E15" s="32">
        <f>[1]Sheet1!$N$15</f>
        <v>4</v>
      </c>
      <c r="F15" s="35">
        <f>'[5]Jefferson 3.16'!$H$21+'[5]Jefferson 3.16'!$H$20</f>
        <v>6</v>
      </c>
      <c r="G15" s="32">
        <f>'[5]Jefferson 3.16'!$H$16+'[5]Jefferson 3.16'!$H$17+'[5]Jefferson 3.16'!$H$20</f>
        <v>5</v>
      </c>
      <c r="H15" s="32">
        <f>'[3]6+ Months Inactive by County'!$C$10</f>
        <v>0</v>
      </c>
      <c r="I15" s="34">
        <f>'[5]Jefferson 3.16'!$H$19</f>
        <v>0</v>
      </c>
      <c r="J15" s="34">
        <f>'[5]Jefferson 3.16'!$H$20</f>
        <v>0</v>
      </c>
      <c r="K15" s="32">
        <f>'[5]Jefferson 3.16'!$B$11+'[5]Jefferson 3.16'!$B$13</f>
        <v>3</v>
      </c>
      <c r="L15" s="6">
        <f t="shared" si="2"/>
        <v>1</v>
      </c>
      <c r="M15" s="31"/>
    </row>
    <row r="16" spans="1:13" ht="18.95" customHeight="1" thickBot="1" x14ac:dyDescent="0.35">
      <c r="A16" s="19">
        <v>2</v>
      </c>
      <c r="B16" s="19" t="s">
        <v>8</v>
      </c>
      <c r="C16" s="32">
        <f>[1]Sheet1!$R$16</f>
        <v>288</v>
      </c>
      <c r="D16" s="32">
        <f>'[5]Leon 3.16'!$B$7</f>
        <v>299</v>
      </c>
      <c r="E16" s="32">
        <f>[1]Sheet1!$N$16</f>
        <v>207</v>
      </c>
      <c r="F16" s="35">
        <f>'[5]Leon 3.16'!$H$21+'[5]Leon 3.16'!$H$20</f>
        <v>267</v>
      </c>
      <c r="G16" s="32">
        <f>'[5]Leon 3.16'!$H$16+'[5]Leon 3.16'!$H$17+'[5]Leon 3.16'!$H$20</f>
        <v>254</v>
      </c>
      <c r="H16" s="32">
        <f>'[3]6+ Months Inactive by County'!$C$11</f>
        <v>22</v>
      </c>
      <c r="I16" s="34">
        <f>'[5]Leon 3.16'!$H$19</f>
        <v>3</v>
      </c>
      <c r="J16" s="34">
        <f>'[5]Leon 3.16'!$H$20</f>
        <v>4</v>
      </c>
      <c r="K16" s="32">
        <f>'[5]Leon 3.16'!$B$11+'[5]Leon 3.16'!$B$13</f>
        <v>287</v>
      </c>
      <c r="L16" s="6">
        <f t="shared" si="2"/>
        <v>0.95986622073578598</v>
      </c>
      <c r="M16" s="31"/>
    </row>
    <row r="17" spans="1:13" ht="18.95" customHeight="1" thickBot="1" x14ac:dyDescent="0.35">
      <c r="A17" s="19">
        <v>2</v>
      </c>
      <c r="B17" s="19" t="s">
        <v>9</v>
      </c>
      <c r="C17" s="32">
        <f>[1]Sheet1!$R$17</f>
        <v>11</v>
      </c>
      <c r="D17" s="32">
        <f>'[5]Liberty 3.16'!$B$7</f>
        <v>12</v>
      </c>
      <c r="E17" s="32">
        <f>[1]Sheet1!$N$17</f>
        <v>10</v>
      </c>
      <c r="F17" s="35">
        <f>'[5]Liberty 3.16'!$H$21+'[5]Liberty 3.16'!$H$20</f>
        <v>4</v>
      </c>
      <c r="G17" s="32">
        <f>'[5]Liberty 3.16'!$H$16+'[5]Liberty 3.16'!$H$17+'[5]Liberty 3.16'!$H$20</f>
        <v>4</v>
      </c>
      <c r="H17" s="32">
        <f>'[3]6+ Months Inactive by County'!$C$12</f>
        <v>0</v>
      </c>
      <c r="I17" s="34">
        <f>'[5]Liberty 3.16'!$H$19</f>
        <v>0</v>
      </c>
      <c r="J17" s="34">
        <f>'[5]Liberty 3.16'!$H$20</f>
        <v>0</v>
      </c>
      <c r="K17" s="32">
        <f>'[5]Liberty 3.16'!$B$11+'[5]Liberty 3.16'!$B$13</f>
        <v>12</v>
      </c>
      <c r="L17" s="6">
        <f t="shared" si="2"/>
        <v>1</v>
      </c>
      <c r="M17" s="31"/>
    </row>
    <row r="18" spans="1:13" ht="18.95" customHeight="1" thickBot="1" x14ac:dyDescent="0.35">
      <c r="A18" s="19">
        <v>2</v>
      </c>
      <c r="B18" s="19" t="s">
        <v>10</v>
      </c>
      <c r="C18" s="32">
        <f>[1]Sheet1!$R$18</f>
        <v>29</v>
      </c>
      <c r="D18" s="32">
        <f>'[5]Wakulla 3.16'!$B$7</f>
        <v>30</v>
      </c>
      <c r="E18" s="32">
        <f>[1]Sheet1!$N$18</f>
        <v>21</v>
      </c>
      <c r="F18" s="35">
        <f>'[5]Wakulla 3.16'!$H$21+'[5]Wakulla 3.16'!$H$20</f>
        <v>20</v>
      </c>
      <c r="G18" s="32">
        <f>'[5]Wakulla 3.16'!$H$16+'[5]Wakulla 3.16'!$H$17+'[5]Wakulla 3.16'!$H$20</f>
        <v>18</v>
      </c>
      <c r="H18" s="32">
        <f>'[3]6+ Months Inactive by County'!$C$13</f>
        <v>2</v>
      </c>
      <c r="I18" s="34">
        <f>'[5]Wakulla 3.16'!$H$19</f>
        <v>0</v>
      </c>
      <c r="J18" s="34">
        <f>'[5]Wakulla 3.16'!$H$20</f>
        <v>0</v>
      </c>
      <c r="K18" s="32">
        <f>'[5]Wakulla 3.16'!$B$11+'[5]Wakulla 3.16'!$B$13</f>
        <v>26</v>
      </c>
      <c r="L18" s="6">
        <f t="shared" si="2"/>
        <v>0.8666666666666667</v>
      </c>
      <c r="M18" s="31"/>
    </row>
    <row r="19" spans="1:13" ht="18.95" customHeight="1" thickBot="1" x14ac:dyDescent="0.35">
      <c r="A19" s="74" t="s">
        <v>11</v>
      </c>
      <c r="B19" s="75"/>
      <c r="C19" s="40">
        <f>SUM(C13:C18)</f>
        <v>380</v>
      </c>
      <c r="D19" s="40">
        <f>SUM(D13:D18)</f>
        <v>386</v>
      </c>
      <c r="E19" s="40">
        <f>SUM(E13:E18)</f>
        <v>276</v>
      </c>
      <c r="F19" s="40">
        <f t="shared" ref="F19:G19" si="3">SUM(F13:F18)</f>
        <v>325</v>
      </c>
      <c r="G19" s="40">
        <f t="shared" si="3"/>
        <v>309</v>
      </c>
      <c r="H19" s="40">
        <f>SUM(H13:H18)</f>
        <v>24</v>
      </c>
      <c r="I19" s="45">
        <f t="shared" ref="I19:K19" si="4">SUM(I13:I18)</f>
        <v>3</v>
      </c>
      <c r="J19" s="45">
        <f t="shared" si="4"/>
        <v>4</v>
      </c>
      <c r="K19" s="40">
        <f t="shared" si="4"/>
        <v>369</v>
      </c>
      <c r="L19" s="15">
        <f t="shared" si="2"/>
        <v>0.95595854922279788</v>
      </c>
      <c r="M19" s="31"/>
    </row>
    <row r="20" spans="1:13" ht="18.95" customHeight="1" thickBot="1" x14ac:dyDescent="0.35">
      <c r="A20" s="20"/>
      <c r="B20" s="41"/>
      <c r="C20" s="42"/>
      <c r="D20" s="42"/>
      <c r="E20" s="42"/>
      <c r="F20" s="44"/>
      <c r="G20" s="42"/>
      <c r="H20" s="42"/>
      <c r="I20" s="43"/>
      <c r="J20" s="43"/>
      <c r="K20" s="42"/>
      <c r="M20" s="31"/>
    </row>
    <row r="21" spans="1:13" ht="18.95" customHeight="1" thickBot="1" x14ac:dyDescent="0.35">
      <c r="A21" s="19">
        <v>3</v>
      </c>
      <c r="B21" s="19" t="s">
        <v>12</v>
      </c>
      <c r="C21" s="32">
        <f>[1]Sheet1!$R$22</f>
        <v>246</v>
      </c>
      <c r="D21" s="33">
        <f>'[6]Columbia 3.16'!$B$7</f>
        <v>248</v>
      </c>
      <c r="E21" s="33">
        <f>[1]Sheet1!$N$22</f>
        <v>206</v>
      </c>
      <c r="F21" s="46">
        <f>'[6]Columbia 3.16'!$H$21+'[6]Columbia 3.16'!$H$20</f>
        <v>84</v>
      </c>
      <c r="G21" s="33">
        <f>'[6]Columbia 3.16'!$H$16+'[6]Columbia 3.16'!$H$17+'[6]Columbia 3.16'!$H$20</f>
        <v>61</v>
      </c>
      <c r="H21" s="33">
        <f>'[3]6+ Months Inactive by County'!$C$15</f>
        <v>4</v>
      </c>
      <c r="I21" s="33">
        <f>'[6]Columbia 3.16'!$H$19</f>
        <v>1</v>
      </c>
      <c r="J21" s="33">
        <f>'[6]Columbia 3.16'!$H$20</f>
        <v>2</v>
      </c>
      <c r="K21" s="33">
        <f>'[6]Columbia 3.16'!$B$11+'[6]Columbia 3.16'!$B$13</f>
        <v>151</v>
      </c>
      <c r="L21" s="6">
        <f t="shared" ref="L21:L28" si="5">K21/D21</f>
        <v>0.6088709677419355</v>
      </c>
      <c r="M21" s="31"/>
    </row>
    <row r="22" spans="1:13" ht="18.95" customHeight="1" thickBot="1" x14ac:dyDescent="0.35">
      <c r="A22" s="19">
        <v>3</v>
      </c>
      <c r="B22" s="19" t="s">
        <v>13</v>
      </c>
      <c r="C22" s="32">
        <f>[1]Sheet1!$R$23</f>
        <v>46</v>
      </c>
      <c r="D22" s="33">
        <f>'[6]Dixie 3.16'!$B$7</f>
        <v>45</v>
      </c>
      <c r="E22" s="33">
        <f>[1]Sheet1!$N$23</f>
        <v>43</v>
      </c>
      <c r="F22" s="46">
        <f>'[6]Dixie 3.16'!$H$21+'[6]Dixie 3.16'!$H$20</f>
        <v>7</v>
      </c>
      <c r="G22" s="33">
        <f>'[6]Dixie 3.16'!$H$16+'[6]Dixie 3.16'!$H$17+'[6]Dixie 3.16'!$H$20</f>
        <v>7</v>
      </c>
      <c r="H22" s="33">
        <f>'[3]6+ Months Inactive by County'!$C$16</f>
        <v>0</v>
      </c>
      <c r="I22" s="33">
        <f>'[6]Dixie 3.16'!$H$19</f>
        <v>0</v>
      </c>
      <c r="J22" s="33">
        <f>'[6]Dixie 3.16'!$H$20</f>
        <v>0</v>
      </c>
      <c r="K22" s="33">
        <f>'[6]Dixie 3.16'!$B$11+'[6]Dixie 3.16'!$B$13</f>
        <v>21</v>
      </c>
      <c r="L22" s="6">
        <f t="shared" si="5"/>
        <v>0.46666666666666667</v>
      </c>
      <c r="M22" s="31"/>
    </row>
    <row r="23" spans="1:13" ht="18.95" customHeight="1" thickBot="1" x14ac:dyDescent="0.35">
      <c r="A23" s="19">
        <v>3</v>
      </c>
      <c r="B23" s="19" t="s">
        <v>14</v>
      </c>
      <c r="C23" s="32">
        <f>[1]Sheet1!$R$24</f>
        <v>19</v>
      </c>
      <c r="D23" s="33">
        <f>'[6]Hamilton 3.16'!$B$7</f>
        <v>19</v>
      </c>
      <c r="E23" s="33">
        <f>[1]Sheet1!$N$24</f>
        <v>16</v>
      </c>
      <c r="F23" s="46">
        <f>'[6]Hamilton 3.16'!$H$21+'[6]Hamilton 3.16'!$H$20</f>
        <v>4</v>
      </c>
      <c r="G23" s="33">
        <f>'[6]Hamilton 3.16'!$H$16+'[6]Hamilton 3.16'!$H$17+'[6]Hamilton 3.16'!$H$20</f>
        <v>3</v>
      </c>
      <c r="H23" s="33">
        <f>'[3]6+ Months Inactive by County'!$C$17</f>
        <v>0</v>
      </c>
      <c r="I23" s="33">
        <f>'[6]Hamilton 3.16'!$H$19</f>
        <v>0</v>
      </c>
      <c r="J23" s="33">
        <f>'[6]Hamilton 3.16'!$H$20</f>
        <v>0</v>
      </c>
      <c r="K23" s="33">
        <f>'[6]Hamilton 3.16'!$B$11+'[6]Hamilton 3.16'!$B$13</f>
        <v>17</v>
      </c>
      <c r="L23" s="6">
        <f t="shared" si="5"/>
        <v>0.89473684210526316</v>
      </c>
      <c r="M23" s="31"/>
    </row>
    <row r="24" spans="1:13" ht="18.95" customHeight="1" thickBot="1" x14ac:dyDescent="0.35">
      <c r="A24" s="19">
        <v>3</v>
      </c>
      <c r="B24" s="19" t="s">
        <v>15</v>
      </c>
      <c r="C24" s="32">
        <f>[1]Sheet1!$R$25</f>
        <v>14</v>
      </c>
      <c r="D24" s="33">
        <f>'[6]Lafayette 3.16'!$B$7</f>
        <v>9</v>
      </c>
      <c r="E24" s="33">
        <f>[1]Sheet1!$N$25</f>
        <v>10</v>
      </c>
      <c r="F24" s="46">
        <f>'[6]Lafayette 3.16'!$H$21+'[6]Lafayette 3.16'!$H$20</f>
        <v>4</v>
      </c>
      <c r="G24" s="33">
        <f>'[6]Lafayette 3.16'!$H$16+'[6]Lafayette 3.16'!$H$17+'[6]Lafayette 3.16'!$H$20</f>
        <v>4</v>
      </c>
      <c r="H24" s="33">
        <f>'[3]6+ Months Inactive by County'!$C$18</f>
        <v>0</v>
      </c>
      <c r="I24" s="33">
        <f>'[6]Lafayette 3.16'!$H$19</f>
        <v>1</v>
      </c>
      <c r="J24" s="33">
        <f>'[6]Lafayette 3.16'!$H$20</f>
        <v>0</v>
      </c>
      <c r="K24" s="33">
        <f>'[6]Lafayette 3.16'!$B$11+'[6]Lafayette 3.16'!$B$13</f>
        <v>5</v>
      </c>
      <c r="L24" s="6">
        <f t="shared" si="5"/>
        <v>0.55555555555555558</v>
      </c>
      <c r="M24" s="31"/>
    </row>
    <row r="25" spans="1:13" ht="18.95" customHeight="1" thickBot="1" x14ac:dyDescent="0.35">
      <c r="A25" s="19">
        <v>3</v>
      </c>
      <c r="B25" s="19" t="s">
        <v>16</v>
      </c>
      <c r="C25" s="32">
        <f>[1]Sheet1!$R$26</f>
        <v>10</v>
      </c>
      <c r="D25" s="33">
        <f>'[6]Madison 3.16'!$B$7</f>
        <v>13</v>
      </c>
      <c r="E25" s="33">
        <f>[1]Sheet1!$N$26</f>
        <v>12</v>
      </c>
      <c r="F25" s="46">
        <f>'[6]Madison 3.16'!$H$21+'[6]Madison 3.16'!$H$20</f>
        <v>7</v>
      </c>
      <c r="G25" s="33">
        <f>'[6]Madison 3.16'!$H$16+'[6]Madison 3.16'!$H$17+'[6]Madison 3.16'!$H$20</f>
        <v>7</v>
      </c>
      <c r="H25" s="33">
        <f>'[3]6+ Months Inactive by County'!$C$19</f>
        <v>0</v>
      </c>
      <c r="I25" s="33">
        <f>'[6]Madison 3.16'!$H$19</f>
        <v>0</v>
      </c>
      <c r="J25" s="33">
        <f>'[6]Madison 3.16'!$H$20</f>
        <v>0</v>
      </c>
      <c r="K25" s="33">
        <f>'[6]Madison 3.16'!$B$11+'[6]Madison 3.16'!$B$13</f>
        <v>7</v>
      </c>
      <c r="L25" s="6">
        <f t="shared" si="5"/>
        <v>0.53846153846153844</v>
      </c>
      <c r="M25" s="31"/>
    </row>
    <row r="26" spans="1:13" ht="18.95" customHeight="1" thickBot="1" x14ac:dyDescent="0.35">
      <c r="A26" s="19">
        <v>3</v>
      </c>
      <c r="B26" s="19" t="s">
        <v>17</v>
      </c>
      <c r="C26" s="32">
        <f>[1]Sheet1!$R$27</f>
        <v>61</v>
      </c>
      <c r="D26" s="33">
        <f>'[6]Suwannee 3.16'!$B$7</f>
        <v>63</v>
      </c>
      <c r="E26" s="33">
        <f>[1]Sheet1!$N$27</f>
        <v>49</v>
      </c>
      <c r="F26" s="46">
        <f>'[6]Suwannee 3.16'!$H$21+'[6]Suwannee 3.16'!$H$20</f>
        <v>38</v>
      </c>
      <c r="G26" s="33">
        <f>'[6]Suwannee 3.16'!$H$16+'[6]Suwannee 3.16'!$H$17+'[6]Suwannee 3.16'!$H$20</f>
        <v>33</v>
      </c>
      <c r="H26" s="33">
        <f>'[3]6+ Months Inactive by County'!$C$20</f>
        <v>6</v>
      </c>
      <c r="I26" s="33">
        <f>'[6]Suwannee 3.16'!$H$19</f>
        <v>1</v>
      </c>
      <c r="J26" s="33">
        <f>'[6]Suwannee 3.16'!$H$20</f>
        <v>1</v>
      </c>
      <c r="K26" s="33">
        <f>'[6]Suwannee 3.16'!$B$11+'[6]Suwannee 3.16'!$B$13</f>
        <v>49</v>
      </c>
      <c r="L26" s="6">
        <f t="shared" si="5"/>
        <v>0.77777777777777779</v>
      </c>
      <c r="M26" s="31"/>
    </row>
    <row r="27" spans="1:13" ht="18.95" customHeight="1" thickBot="1" x14ac:dyDescent="0.35">
      <c r="A27" s="19">
        <v>3</v>
      </c>
      <c r="B27" s="19" t="s">
        <v>18</v>
      </c>
      <c r="C27" s="32">
        <f>[1]Sheet1!$R$28</f>
        <v>54</v>
      </c>
      <c r="D27" s="33">
        <f>'[6]Taylor 3.16'!$B$7</f>
        <v>60</v>
      </c>
      <c r="E27" s="33">
        <f>[1]Sheet1!$N$28</f>
        <v>39</v>
      </c>
      <c r="F27" s="46">
        <f>'[6]Taylor 3.16'!$H$21+'[6]Taylor 3.16'!$H$20</f>
        <v>15</v>
      </c>
      <c r="G27" s="33">
        <f>'[6]Taylor 3.16'!$H$16+'[6]Taylor 3.16'!$H$17+'[6]Taylor 3.16'!$H$20</f>
        <v>13</v>
      </c>
      <c r="H27" s="33">
        <f>'[3]6+ Months Inactive by County'!$C$21</f>
        <v>0</v>
      </c>
      <c r="I27" s="33">
        <f>'[6]Taylor 3.16'!$H$19</f>
        <v>0</v>
      </c>
      <c r="J27" s="33">
        <f>'[6]Taylor 3.16'!$H$20</f>
        <v>0</v>
      </c>
      <c r="K27" s="33">
        <f>'[6]Taylor 3.16'!$B$11+'[6]Taylor 3.16'!$B$13</f>
        <v>31</v>
      </c>
      <c r="L27" s="6">
        <f t="shared" si="5"/>
        <v>0.51666666666666672</v>
      </c>
      <c r="M27" s="31"/>
    </row>
    <row r="28" spans="1:13" ht="18.95" customHeight="1" thickBot="1" x14ac:dyDescent="0.35">
      <c r="A28" s="74" t="s">
        <v>19</v>
      </c>
      <c r="B28" s="75"/>
      <c r="C28" s="40">
        <f>SUM(C21:C27)</f>
        <v>450</v>
      </c>
      <c r="D28" s="40">
        <f>SUM(D21:D27)</f>
        <v>457</v>
      </c>
      <c r="E28" s="40">
        <f>SUM(E21:E27)</f>
        <v>375</v>
      </c>
      <c r="F28" s="40">
        <f>SUM(F21:F27)</f>
        <v>159</v>
      </c>
      <c r="G28" s="40">
        <f t="shared" ref="G28:K28" si="6">SUM(G21:G27)</f>
        <v>128</v>
      </c>
      <c r="H28" s="40">
        <f>SUM(H21:H27)</f>
        <v>10</v>
      </c>
      <c r="I28" s="45">
        <f t="shared" si="6"/>
        <v>3</v>
      </c>
      <c r="J28" s="45">
        <f t="shared" si="6"/>
        <v>3</v>
      </c>
      <c r="K28" s="40">
        <f t="shared" si="6"/>
        <v>281</v>
      </c>
      <c r="L28" s="15">
        <f t="shared" si="5"/>
        <v>0.61487964989059085</v>
      </c>
      <c r="M28" s="31"/>
    </row>
    <row r="29" spans="1:13" ht="18.95" customHeight="1" thickBot="1" x14ac:dyDescent="0.35">
      <c r="A29" s="20"/>
      <c r="B29" s="41"/>
      <c r="C29" s="42"/>
      <c r="D29" s="42"/>
      <c r="E29" s="42"/>
      <c r="F29" s="44"/>
      <c r="G29" s="42"/>
      <c r="H29" s="42"/>
      <c r="I29" s="43"/>
      <c r="J29" s="43"/>
      <c r="K29" s="42"/>
      <c r="M29" s="31"/>
    </row>
    <row r="30" spans="1:13" ht="18.95" customHeight="1" thickBot="1" x14ac:dyDescent="0.35">
      <c r="A30" s="19">
        <v>4</v>
      </c>
      <c r="B30" s="19" t="s">
        <v>20</v>
      </c>
      <c r="C30" s="32">
        <f>[1]Sheet1!$R$32</f>
        <v>347</v>
      </c>
      <c r="D30" s="32">
        <f>'[7]Clay 3.16'!$B$7</f>
        <v>270</v>
      </c>
      <c r="E30" s="32">
        <f>[1]Sheet1!$N$32</f>
        <v>254</v>
      </c>
      <c r="F30" s="35">
        <f>'[7]Clay 3.16'!$H$21+'[7]Clay 3.16'!$H$20</f>
        <v>138</v>
      </c>
      <c r="G30" s="32">
        <f>'[7]Clay 3.16'!$H$16+'[7]Clay 3.16'!$H$17+'[7]Clay 3.16'!$H$20</f>
        <v>135</v>
      </c>
      <c r="H30" s="32">
        <f>'[3]6+ Months Inactive by County'!$C$23</f>
        <v>22</v>
      </c>
      <c r="I30" s="34">
        <f>'[7]Clay 3.16'!$H$19</f>
        <v>3</v>
      </c>
      <c r="J30" s="34">
        <f>'[7]Clay 3.16'!$H$20</f>
        <v>0</v>
      </c>
      <c r="K30" s="32">
        <f>'[7]Clay 3.16'!$B$11+'[7]Clay 3.16'!$B$13</f>
        <v>189</v>
      </c>
      <c r="L30" s="6">
        <f>K30/D30</f>
        <v>0.7</v>
      </c>
      <c r="M30" s="31"/>
    </row>
    <row r="31" spans="1:13" ht="18.95" customHeight="1" thickBot="1" x14ac:dyDescent="0.35">
      <c r="A31" s="19">
        <v>4</v>
      </c>
      <c r="B31" s="19" t="s">
        <v>21</v>
      </c>
      <c r="C31" s="32">
        <f>[1]Sheet1!$R$33</f>
        <v>959</v>
      </c>
      <c r="D31" s="32">
        <f>'[7]Duval 3.16'!$B$7</f>
        <v>782</v>
      </c>
      <c r="E31" s="32">
        <f>[1]Sheet1!$N$33</f>
        <v>798</v>
      </c>
      <c r="F31" s="35">
        <f>'[7]Duval 3.16'!$H$21+'[7]Duval 3.16'!$H$20</f>
        <v>476</v>
      </c>
      <c r="G31" s="32">
        <f>'[7]Duval 3.16'!$H$16+'[7]Duval 3.16'!$H$17+'[7]Duval 3.16'!$H$20</f>
        <v>423</v>
      </c>
      <c r="H31" s="32">
        <f>'[3]6+ Months Inactive by County'!$C$24</f>
        <v>88</v>
      </c>
      <c r="I31" s="34">
        <f>'[7]Duval 3.16'!$H$19</f>
        <v>9</v>
      </c>
      <c r="J31" s="34">
        <f>'[7]Duval 3.16'!$H$20</f>
        <v>8</v>
      </c>
      <c r="K31" s="32">
        <f>'[7]Duval 3.16'!$B$11+'[7]Duval 3.16'!$B$13</f>
        <v>481</v>
      </c>
      <c r="L31" s="6">
        <f>K31/D31</f>
        <v>0.61508951406649615</v>
      </c>
      <c r="M31" s="31"/>
    </row>
    <row r="32" spans="1:13" ht="18.95" customHeight="1" thickBot="1" x14ac:dyDescent="0.35">
      <c r="A32" s="19">
        <v>4</v>
      </c>
      <c r="B32" s="19" t="s">
        <v>22</v>
      </c>
      <c r="C32" s="32">
        <f>[1]Sheet1!$R$34</f>
        <v>97</v>
      </c>
      <c r="D32" s="32">
        <f>'[7]Nassau 3.16'!$B$7</f>
        <v>73</v>
      </c>
      <c r="E32" s="32">
        <f>[1]Sheet1!$N$34</f>
        <v>89</v>
      </c>
      <c r="F32" s="35">
        <f>'[7]Nassau 3.16'!$H$21+'[7]Nassau 3.16'!$H$20</f>
        <v>30</v>
      </c>
      <c r="G32" s="32">
        <f>'[7]Nassau 3.16'!$H$16+'[7]Nassau 3.16'!$H$17+'[7]Nassau 3.16'!$H$20</f>
        <v>30</v>
      </c>
      <c r="H32" s="32">
        <f>'[3]6+ Months Inactive by County'!$C$25</f>
        <v>4</v>
      </c>
      <c r="I32" s="34">
        <f>'[7]Nassau 3.16'!$H$19</f>
        <v>0</v>
      </c>
      <c r="J32" s="34">
        <f>'[7]Nassau 3.16'!$H$20</f>
        <v>1</v>
      </c>
      <c r="K32" s="32">
        <f>'[7]Nassau 3.16'!$B$11+'[7]Nassau 3.16'!$B$13</f>
        <v>68</v>
      </c>
      <c r="L32" s="6">
        <f>K32/D32</f>
        <v>0.93150684931506844</v>
      </c>
      <c r="M32" s="31"/>
    </row>
    <row r="33" spans="1:13" ht="18.95" customHeight="1" thickBot="1" x14ac:dyDescent="0.35">
      <c r="A33" s="74" t="s">
        <v>23</v>
      </c>
      <c r="B33" s="75"/>
      <c r="C33" s="40">
        <f>SUM(C30:C32)</f>
        <v>1403</v>
      </c>
      <c r="D33" s="47">
        <f>SUM(D30:D32)</f>
        <v>1125</v>
      </c>
      <c r="E33" s="47">
        <f>SUM(E30:E32)</f>
        <v>1141</v>
      </c>
      <c r="F33" s="40">
        <f>SUM(F30:F32)</f>
        <v>644</v>
      </c>
      <c r="G33" s="40">
        <f t="shared" ref="G33:K33" si="7">SUM(G30:G32)</f>
        <v>588</v>
      </c>
      <c r="H33" s="40">
        <f>SUM(H30:H32)</f>
        <v>114</v>
      </c>
      <c r="I33" s="45">
        <f t="shared" si="7"/>
        <v>12</v>
      </c>
      <c r="J33" s="45">
        <f>SUM(J30:J32)</f>
        <v>9</v>
      </c>
      <c r="K33" s="40">
        <f t="shared" si="7"/>
        <v>738</v>
      </c>
      <c r="L33" s="15">
        <f>K33/D33</f>
        <v>0.65600000000000003</v>
      </c>
      <c r="M33" s="31"/>
    </row>
    <row r="34" spans="1:13" ht="18.95" customHeight="1" thickBot="1" x14ac:dyDescent="0.35">
      <c r="A34" s="20"/>
      <c r="B34" s="41"/>
      <c r="C34" s="42"/>
      <c r="D34" s="42"/>
      <c r="E34" s="42"/>
      <c r="F34" s="44"/>
      <c r="G34" s="42"/>
      <c r="H34" s="42"/>
      <c r="I34" s="43"/>
      <c r="J34" s="43"/>
      <c r="K34" s="42"/>
      <c r="M34" s="31"/>
    </row>
    <row r="35" spans="1:13" ht="18.95" customHeight="1" thickBot="1" x14ac:dyDescent="0.35">
      <c r="A35" s="48">
        <v>5</v>
      </c>
      <c r="B35" s="48" t="s">
        <v>24</v>
      </c>
      <c r="C35" s="32">
        <f>[1]Sheet1!$R$38</f>
        <v>401</v>
      </c>
      <c r="D35" s="3">
        <f>'[8]Citrus 3.16'!$B$7</f>
        <v>343</v>
      </c>
      <c r="E35" s="3">
        <f>[1]Sheet1!$N$38</f>
        <v>328</v>
      </c>
      <c r="F35" s="18">
        <f>'[8]Citrus 3.16'!$H$21+'[8]Citrus 3.16'!$H$20</f>
        <v>127</v>
      </c>
      <c r="G35" s="16">
        <f>'[8]Citrus 3.16'!$H$16+'[8]Citrus 3.16'!$H$17+'[8]Citrus 3.16'!$H$20</f>
        <v>97</v>
      </c>
      <c r="H35" s="16">
        <f>'[3]6+ Months Inactive by County'!$C$27</f>
        <v>3</v>
      </c>
      <c r="I35" s="16">
        <f>'[8]Citrus 3.16'!$H$19</f>
        <v>1</v>
      </c>
      <c r="J35" s="16">
        <f>'[8]Citrus 3.16'!$H$20</f>
        <v>2</v>
      </c>
      <c r="K35" s="3">
        <f>'[8]Citrus 3.16'!$B$11+'[8]Citrus 3.16'!$B$13</f>
        <v>309</v>
      </c>
      <c r="L35" s="6">
        <f t="shared" ref="L35:L40" si="8">K35/D35</f>
        <v>0.9008746355685131</v>
      </c>
      <c r="M35" s="31"/>
    </row>
    <row r="36" spans="1:13" ht="18.95" customHeight="1" thickBot="1" x14ac:dyDescent="0.35">
      <c r="A36" s="48">
        <v>5</v>
      </c>
      <c r="B36" s="48" t="s">
        <v>25</v>
      </c>
      <c r="C36" s="32">
        <f>[1]Sheet1!$R$39</f>
        <v>423</v>
      </c>
      <c r="D36" s="3">
        <f>'[8]Hernando 3.16'!$B$7</f>
        <v>351</v>
      </c>
      <c r="E36" s="3">
        <f>[1]Sheet1!$N$39</f>
        <v>355</v>
      </c>
      <c r="F36" s="18">
        <f>'[8]Hernando 3.16'!$H$21+'[8]Hernando 3.16'!$H$20</f>
        <v>128</v>
      </c>
      <c r="G36" s="16">
        <f>'[8]Hernando 3.16'!$H$16+'[8]Hernando 3.16'!$H$17+'[8]Hernando 3.16'!$H$20</f>
        <v>105</v>
      </c>
      <c r="H36" s="16">
        <f>'[3]6+ Months Inactive by County'!$C$28</f>
        <v>14</v>
      </c>
      <c r="I36" s="16">
        <f>'[8]Hernando 3.16'!$H$19</f>
        <v>3</v>
      </c>
      <c r="J36" s="16">
        <f>'[8]Hernando 3.16'!$H$20</f>
        <v>0</v>
      </c>
      <c r="K36" s="3">
        <f>'[8]Hernando 3.16'!$B$11+'[8]Hernando 3.16'!$B$13</f>
        <v>302</v>
      </c>
      <c r="L36" s="6">
        <f t="shared" si="8"/>
        <v>0.86039886039886038</v>
      </c>
      <c r="M36" s="31"/>
    </row>
    <row r="37" spans="1:13" ht="18.95" customHeight="1" thickBot="1" x14ac:dyDescent="0.35">
      <c r="A37" s="48">
        <v>5</v>
      </c>
      <c r="B37" s="48" t="s">
        <v>26</v>
      </c>
      <c r="C37" s="32">
        <f>[1]Sheet1!$R$40</f>
        <v>312</v>
      </c>
      <c r="D37" s="3">
        <f>'[8]Lake 3.16'!$B$7</f>
        <v>281</v>
      </c>
      <c r="E37" s="3">
        <f>[1]Sheet1!$N$40</f>
        <v>225</v>
      </c>
      <c r="F37" s="18">
        <f>'[8]Lake 3.16'!$H$21+'[8]Lake 3.16'!$H$20</f>
        <v>231</v>
      </c>
      <c r="G37" s="16">
        <f>'[8]Lake 3.16'!$H$16+'[8]Lake 3.16'!$H$17+'[8]Lake 3.16'!$H$20</f>
        <v>178</v>
      </c>
      <c r="H37" s="16">
        <f>'[3]6+ Months Inactive by County'!$C$29</f>
        <v>5</v>
      </c>
      <c r="I37" s="16">
        <f>'[8]Lake 3.16'!$H$19</f>
        <v>1</v>
      </c>
      <c r="J37" s="16">
        <f>'[8]Lake 3.16'!$H$20</f>
        <v>4</v>
      </c>
      <c r="K37" s="3">
        <f>'[8]Lake 3.16'!$B$11+'[8]Lake 3.16'!$B$13</f>
        <v>264</v>
      </c>
      <c r="L37" s="6">
        <f t="shared" si="8"/>
        <v>0.93950177935943058</v>
      </c>
      <c r="M37" s="31"/>
    </row>
    <row r="38" spans="1:13" ht="18.95" customHeight="1" thickBot="1" x14ac:dyDescent="0.35">
      <c r="A38" s="48">
        <v>5</v>
      </c>
      <c r="B38" s="48" t="s">
        <v>27</v>
      </c>
      <c r="C38" s="32">
        <f>[1]Sheet1!$R$41</f>
        <v>683</v>
      </c>
      <c r="D38" s="3">
        <f>'[8]Marion 3.16'!$B$7</f>
        <v>552</v>
      </c>
      <c r="E38" s="3">
        <f>[1]Sheet1!$N$41</f>
        <v>474</v>
      </c>
      <c r="F38" s="18">
        <f>'[8]Marion 3.16'!$H$21+'[8]Marion 3.16'!$H$20</f>
        <v>281</v>
      </c>
      <c r="G38" s="16">
        <f>'[8]Marion 3.16'!$H$16+'[8]Marion 3.16'!$H$17+'[8]Marion 3.16'!$H$20</f>
        <v>221</v>
      </c>
      <c r="H38" s="16">
        <f>'[3]6+ Months Inactive by County'!$C$30</f>
        <v>9</v>
      </c>
      <c r="I38" s="16">
        <f>'[8]Marion 3.16'!$H$19</f>
        <v>5</v>
      </c>
      <c r="J38" s="16">
        <f>'[8]Marion 3.16'!$H$20</f>
        <v>10</v>
      </c>
      <c r="K38" s="3">
        <f>'[8]Marion 3.16'!$B$11+'[8]Marion 3.16'!$B$13</f>
        <v>482</v>
      </c>
      <c r="L38" s="6">
        <f t="shared" si="8"/>
        <v>0.87318840579710144</v>
      </c>
      <c r="M38" s="31"/>
    </row>
    <row r="39" spans="1:13" ht="18.95" customHeight="1" thickBot="1" x14ac:dyDescent="0.35">
      <c r="A39" s="48">
        <v>5</v>
      </c>
      <c r="B39" s="48" t="s">
        <v>28</v>
      </c>
      <c r="C39" s="32">
        <f>[1]Sheet1!$R$42</f>
        <v>122</v>
      </c>
      <c r="D39" s="3">
        <f>'[8]Sumter 3.16'!$B$7</f>
        <v>114</v>
      </c>
      <c r="E39" s="3">
        <f>[1]Sheet1!$N$42</f>
        <v>86</v>
      </c>
      <c r="F39" s="18">
        <f>'[8]Sumter 3.16'!$H$21+'[8]Sumter 3.16'!$H$20</f>
        <v>53</v>
      </c>
      <c r="G39" s="16">
        <f>'[8]Sumter 3.16'!$H$16+'[8]Sumter 3.16'!$H$17+'[8]Sumter 3.16'!$H$20</f>
        <v>39</v>
      </c>
      <c r="H39" s="16">
        <f>'[3]6+ Months Inactive by County'!$C$31</f>
        <v>5</v>
      </c>
      <c r="I39" s="16">
        <f>'[8]Sumter 3.16'!$H$19</f>
        <v>0</v>
      </c>
      <c r="J39" s="16">
        <f>'[8]Sumter 3.16'!$H$20</f>
        <v>0</v>
      </c>
      <c r="K39" s="3">
        <f>'[8]Sumter 3.16'!$B$11+'[8]Sumter 3.16'!$B$13</f>
        <v>85</v>
      </c>
      <c r="L39" s="6">
        <f t="shared" si="8"/>
        <v>0.74561403508771928</v>
      </c>
      <c r="M39" s="31"/>
    </row>
    <row r="40" spans="1:13" s="49" customFormat="1" ht="18.95" customHeight="1" thickBot="1" x14ac:dyDescent="0.3">
      <c r="A40" s="74" t="s">
        <v>29</v>
      </c>
      <c r="B40" s="75"/>
      <c r="C40" s="40">
        <f>SUM(C35:C39)</f>
        <v>1941</v>
      </c>
      <c r="D40" s="40">
        <f>SUM(D35:D39)</f>
        <v>1641</v>
      </c>
      <c r="E40" s="40">
        <f>SUM(E35:E39)</f>
        <v>1468</v>
      </c>
      <c r="F40" s="40">
        <f t="shared" ref="F40" si="9">SUM(F35:F39)</f>
        <v>820</v>
      </c>
      <c r="G40" s="40">
        <f t="shared" ref="G40:K40" si="10">SUM(G35:G39)</f>
        <v>640</v>
      </c>
      <c r="H40" s="40">
        <f>SUM(H35:H39)</f>
        <v>36</v>
      </c>
      <c r="I40" s="45">
        <f t="shared" si="10"/>
        <v>10</v>
      </c>
      <c r="J40" s="45">
        <f t="shared" si="10"/>
        <v>16</v>
      </c>
      <c r="K40" s="40">
        <f t="shared" si="10"/>
        <v>1442</v>
      </c>
      <c r="L40" s="15">
        <f t="shared" si="8"/>
        <v>0.87873248019500305</v>
      </c>
      <c r="M40" s="31"/>
    </row>
    <row r="41" spans="1:13" ht="18.95" customHeight="1" thickBot="1" x14ac:dyDescent="0.35">
      <c r="A41" s="20"/>
      <c r="B41" s="41"/>
      <c r="C41" s="42"/>
      <c r="D41" s="42"/>
      <c r="E41" s="42"/>
      <c r="F41" s="44"/>
      <c r="G41" s="42"/>
      <c r="H41" s="42"/>
      <c r="I41" s="43"/>
      <c r="J41" s="43"/>
      <c r="K41" s="42"/>
      <c r="M41" s="31"/>
    </row>
    <row r="42" spans="1:13" ht="18.95" customHeight="1" thickBot="1" x14ac:dyDescent="0.35">
      <c r="A42" s="19">
        <v>6</v>
      </c>
      <c r="B42" s="19" t="s">
        <v>30</v>
      </c>
      <c r="C42" s="32">
        <f>[1]Sheet1!$R$46</f>
        <v>903</v>
      </c>
      <c r="D42" s="33">
        <f>'[9]Pasco 3.16'!$B$7</f>
        <v>720</v>
      </c>
      <c r="E42" s="33">
        <f>[1]Sheet1!$N$46</f>
        <v>733</v>
      </c>
      <c r="F42" s="35">
        <f>'[9]Pasco 3.16'!$H$21+'[9]Pasco 3.16'!$H$20</f>
        <v>288</v>
      </c>
      <c r="G42" s="32">
        <f>'[9]Pasco 3.16'!$H$16+'[9]Pasco 3.16'!$H$17+'[9]Pasco 3.16'!$H$20</f>
        <v>214</v>
      </c>
      <c r="H42" s="32">
        <f>'[3]6+ Months Inactive by County'!$C$33</f>
        <v>15</v>
      </c>
      <c r="I42" s="34">
        <f>'[9]Pasco 3.16'!$H$19</f>
        <v>6</v>
      </c>
      <c r="J42" s="34">
        <f>'[9]Pasco 3.16'!$H$20</f>
        <v>7</v>
      </c>
      <c r="K42" s="32">
        <f>'[9]Pasco 3.16'!$B$11+'[9]Pasco 3.16'!$B$13</f>
        <v>486</v>
      </c>
      <c r="L42" s="6">
        <f>K42/D42</f>
        <v>0.67500000000000004</v>
      </c>
      <c r="M42" s="31"/>
    </row>
    <row r="43" spans="1:13" ht="18.95" customHeight="1" thickBot="1" x14ac:dyDescent="0.35">
      <c r="A43" s="19">
        <v>6</v>
      </c>
      <c r="B43" s="19" t="s">
        <v>31</v>
      </c>
      <c r="C43" s="32">
        <f>[1]Sheet1!$R$47</f>
        <v>1507</v>
      </c>
      <c r="D43" s="33">
        <f>'[9]Pinellas 3.16'!$B$7</f>
        <v>980</v>
      </c>
      <c r="E43" s="33">
        <f>[1]Sheet1!$N$47</f>
        <v>1032</v>
      </c>
      <c r="F43" s="35">
        <f>'[9]Pinellas 3.16'!$H$21+'[9]Pinellas 3.16'!$H$20</f>
        <v>623</v>
      </c>
      <c r="G43" s="32">
        <f>'[9]Pinellas 3.16'!$H$16+'[9]Pinellas 3.16'!$H$17+'[9]Pinellas 3.16'!$H$20</f>
        <v>543</v>
      </c>
      <c r="H43" s="32">
        <f>'[3]6+ Months Inactive by County'!$C$34</f>
        <v>24</v>
      </c>
      <c r="I43" s="34">
        <f>'[9]Pinellas 3.16'!$H$19</f>
        <v>17</v>
      </c>
      <c r="J43" s="34">
        <f>'[9]Pinellas 3.16'!$H$20</f>
        <v>10</v>
      </c>
      <c r="K43" s="32">
        <f>'[9]Pinellas 3.16'!$B$11+'[9]Pinellas 3.16'!$B$13</f>
        <v>782</v>
      </c>
      <c r="L43" s="6">
        <f>K43/D43</f>
        <v>0.79795918367346941</v>
      </c>
      <c r="M43" s="31"/>
    </row>
    <row r="44" spans="1:13" s="49" customFormat="1" ht="18.95" customHeight="1" thickBot="1" x14ac:dyDescent="0.3">
      <c r="A44" s="50" t="s">
        <v>32</v>
      </c>
      <c r="B44" s="51"/>
      <c r="C44" s="40">
        <f>SUM(C42:C43)</f>
        <v>2410</v>
      </c>
      <c r="D44" s="40">
        <f>SUM(D42:D43)</f>
        <v>1700</v>
      </c>
      <c r="E44" s="40">
        <f>SUM(E42:E43)</f>
        <v>1765</v>
      </c>
      <c r="F44" s="40">
        <f t="shared" ref="F44" si="11">SUM(F42:F43)</f>
        <v>911</v>
      </c>
      <c r="G44" s="40">
        <f t="shared" ref="G44:K44" si="12">SUM(G42:G43)</f>
        <v>757</v>
      </c>
      <c r="H44" s="40">
        <f>SUM(H42:H43)</f>
        <v>39</v>
      </c>
      <c r="I44" s="45">
        <f t="shared" si="12"/>
        <v>23</v>
      </c>
      <c r="J44" s="45">
        <f t="shared" si="12"/>
        <v>17</v>
      </c>
      <c r="K44" s="40">
        <f t="shared" si="12"/>
        <v>1268</v>
      </c>
      <c r="L44" s="15">
        <f>K44/D44</f>
        <v>0.74588235294117644</v>
      </c>
      <c r="M44" s="31"/>
    </row>
    <row r="45" spans="1:13" ht="18.95" customHeight="1" thickBot="1" x14ac:dyDescent="0.35">
      <c r="A45" s="20"/>
      <c r="B45" s="41"/>
      <c r="C45" s="42"/>
      <c r="D45" s="42"/>
      <c r="E45" s="42"/>
      <c r="F45" s="44"/>
      <c r="G45" s="42"/>
      <c r="H45" s="42"/>
      <c r="I45" s="43"/>
      <c r="J45" s="43"/>
      <c r="K45" s="42"/>
      <c r="M45" s="31"/>
    </row>
    <row r="46" spans="1:13" ht="18.95" customHeight="1" thickBot="1" x14ac:dyDescent="0.35">
      <c r="A46" s="19">
        <v>7</v>
      </c>
      <c r="B46" s="19" t="s">
        <v>33</v>
      </c>
      <c r="C46" s="32">
        <f>[1]Sheet1!$R$51</f>
        <v>132</v>
      </c>
      <c r="D46" s="32">
        <f>'[10]Flagler 3.16'!$B$7</f>
        <v>110</v>
      </c>
      <c r="E46" s="32">
        <f>[1]Sheet1!$N$51</f>
        <v>122</v>
      </c>
      <c r="F46" s="35">
        <f>'[10]Flagler 3.16'!$H$21+'[10]Flagler 3.16'!$H$20</f>
        <v>60</v>
      </c>
      <c r="G46" s="32">
        <f>'[10]Flagler 3.16'!$H$16+'[10]Flagler 3.16'!$H$17+'[10]Flagler 3.16'!$H$20</f>
        <v>56</v>
      </c>
      <c r="H46" s="32">
        <f>'[3]6+ Months Inactive by County'!$C$36</f>
        <v>0</v>
      </c>
      <c r="I46" s="32">
        <f>'[10]Flagler 3.16'!$H$19</f>
        <v>2</v>
      </c>
      <c r="J46" s="32">
        <f>'[10]Flagler 3.16'!$H$20</f>
        <v>1</v>
      </c>
      <c r="K46" s="32">
        <f>'[10]Flagler 3.16'!$B$11+'[10]Flagler 3.16'!$B$13</f>
        <v>109</v>
      </c>
      <c r="L46" s="6">
        <f>K46/D46</f>
        <v>0.99090909090909096</v>
      </c>
      <c r="M46" s="31"/>
    </row>
    <row r="47" spans="1:13" ht="18.95" customHeight="1" thickBot="1" x14ac:dyDescent="0.35">
      <c r="A47" s="19">
        <v>7</v>
      </c>
      <c r="B47" s="19" t="s">
        <v>34</v>
      </c>
      <c r="C47" s="32">
        <f>[1]Sheet1!$R$52</f>
        <v>302</v>
      </c>
      <c r="D47" s="32">
        <f>'[10]Putnam 3.16'!$B$7</f>
        <v>227</v>
      </c>
      <c r="E47" s="32">
        <f>[1]Sheet1!$N$52</f>
        <v>240</v>
      </c>
      <c r="F47" s="35">
        <f>'[10]Putnam 3.16'!$H$21+'[10]Putnam 3.16'!$H$20</f>
        <v>34</v>
      </c>
      <c r="G47" s="32">
        <f>'[10]Putnam 3.16'!$H$16+'[10]Putnam 3.16'!$H$17+'[10]Putnam 3.16'!$H$20</f>
        <v>29</v>
      </c>
      <c r="H47" s="32">
        <f>'[3]6+ Months Inactive by County'!$C$37</f>
        <v>0</v>
      </c>
      <c r="I47" s="32">
        <f>'[10]Putnam 3.16'!$H$19</f>
        <v>1</v>
      </c>
      <c r="J47" s="32">
        <f>'[10]Putnam 3.16'!$H$20</f>
        <v>0</v>
      </c>
      <c r="K47" s="32">
        <f>'[10]Putnam 3.16'!$B$11+'[10]Putnam 3.16'!$B$13</f>
        <v>119</v>
      </c>
      <c r="L47" s="6">
        <f>K47/D47</f>
        <v>0.52422907488986781</v>
      </c>
      <c r="M47" s="31"/>
    </row>
    <row r="48" spans="1:13" ht="18.95" customHeight="1" thickBot="1" x14ac:dyDescent="0.35">
      <c r="A48" s="19">
        <v>7</v>
      </c>
      <c r="B48" s="19" t="s">
        <v>35</v>
      </c>
      <c r="C48" s="32">
        <f>[1]Sheet1!$R$53</f>
        <v>234</v>
      </c>
      <c r="D48" s="32">
        <f>'[10]St. Johns 3.16'!$B$7</f>
        <v>228</v>
      </c>
      <c r="E48" s="32">
        <f>[1]Sheet1!$N$53</f>
        <v>178</v>
      </c>
      <c r="F48" s="35">
        <f>'[10]St. Johns 3.16'!$H$21+'[10]St. Johns 3.16'!$H$20</f>
        <v>73</v>
      </c>
      <c r="G48" s="32">
        <f>'[10]St. Johns 3.16'!$H$16+'[10]St. Johns 3.16'!$H$17+'[10]St. Johns 3.16'!$H$20</f>
        <v>72</v>
      </c>
      <c r="H48" s="32">
        <f>'[3]6+ Months Inactive by County'!$C$38</f>
        <v>2</v>
      </c>
      <c r="I48" s="32">
        <f>'[10]St. Johns 3.16'!$H$19</f>
        <v>2</v>
      </c>
      <c r="J48" s="32">
        <f>'[10]St. Johns 3.16'!$H$20</f>
        <v>0</v>
      </c>
      <c r="K48" s="32">
        <f>'[10]St. Johns 3.16'!$B$11+'[10]St. Johns 3.16'!$B$13</f>
        <v>217</v>
      </c>
      <c r="L48" s="6">
        <f>K48/D48</f>
        <v>0.95175438596491224</v>
      </c>
      <c r="M48" s="31"/>
    </row>
    <row r="49" spans="1:13" ht="18.95" customHeight="1" thickBot="1" x14ac:dyDescent="0.35">
      <c r="A49" s="19">
        <v>7</v>
      </c>
      <c r="B49" s="19" t="s">
        <v>36</v>
      </c>
      <c r="C49" s="32">
        <f>[1]Sheet1!$R$54</f>
        <v>1014</v>
      </c>
      <c r="D49" s="32">
        <f>'[10]Volusia 3.16'!$B$7</f>
        <v>939</v>
      </c>
      <c r="E49" s="32">
        <f>[1]Sheet1!$N$54</f>
        <v>801</v>
      </c>
      <c r="F49" s="35">
        <f>'[10]Volusia 3.16'!$H$21+'[10]Volusia 3.16'!$H$20</f>
        <v>307</v>
      </c>
      <c r="G49" s="32">
        <f>'[10]Volusia 3.16'!$H$16+'[10]Volusia 3.16'!$H$17+'[10]Volusia 3.16'!$H$20</f>
        <v>276</v>
      </c>
      <c r="H49" s="32">
        <f>'[3]6+ Months Inactive by County'!$C$39</f>
        <v>5</v>
      </c>
      <c r="I49" s="32">
        <f>'[10]Volusia 3.16'!$H$19</f>
        <v>9</v>
      </c>
      <c r="J49" s="32">
        <f>'[10]Volusia 3.16'!$H$20</f>
        <v>6</v>
      </c>
      <c r="K49" s="32">
        <f>'[10]Volusia 3.16'!$B$11+'[10]Volusia 3.16'!$B$13</f>
        <v>676</v>
      </c>
      <c r="L49" s="6">
        <f>K49/D49</f>
        <v>0.71991480298189559</v>
      </c>
      <c r="M49" s="31"/>
    </row>
    <row r="50" spans="1:13" s="49" customFormat="1" ht="18.95" customHeight="1" thickBot="1" x14ac:dyDescent="0.3">
      <c r="A50" s="50" t="s">
        <v>37</v>
      </c>
      <c r="B50" s="51"/>
      <c r="C50" s="40">
        <f>SUM(C46:C49)</f>
        <v>1682</v>
      </c>
      <c r="D50" s="40">
        <f>SUM(D46:D49)</f>
        <v>1504</v>
      </c>
      <c r="E50" s="40">
        <f>SUM(E46:E49)</f>
        <v>1341</v>
      </c>
      <c r="F50" s="40">
        <f t="shared" ref="F50:G50" si="13">SUM(F46:F49)</f>
        <v>474</v>
      </c>
      <c r="G50" s="40">
        <f t="shared" si="13"/>
        <v>433</v>
      </c>
      <c r="H50" s="40">
        <f>SUM(H46:H49)</f>
        <v>7</v>
      </c>
      <c r="I50" s="45">
        <f t="shared" ref="I50:J50" si="14">SUM(I46:I49)</f>
        <v>14</v>
      </c>
      <c r="J50" s="45">
        <f t="shared" si="14"/>
        <v>7</v>
      </c>
      <c r="K50" s="40">
        <f>SUM(K46:K49)</f>
        <v>1121</v>
      </c>
      <c r="L50" s="15">
        <f>K50/D50</f>
        <v>0.74534574468085102</v>
      </c>
      <c r="M50" s="31"/>
    </row>
    <row r="51" spans="1:13" ht="18.95" customHeight="1" thickBot="1" x14ac:dyDescent="0.35">
      <c r="A51" s="20"/>
      <c r="B51" s="41"/>
      <c r="C51" s="42"/>
      <c r="D51" s="42"/>
      <c r="E51" s="42"/>
      <c r="F51" s="44"/>
      <c r="G51" s="42"/>
      <c r="H51" s="42"/>
      <c r="I51" s="43"/>
      <c r="J51" s="43"/>
      <c r="K51" s="42"/>
      <c r="M51" s="31"/>
    </row>
    <row r="52" spans="1:13" ht="18.95" customHeight="1" thickBot="1" x14ac:dyDescent="0.35">
      <c r="A52" s="19">
        <v>8</v>
      </c>
      <c r="B52" s="19" t="s">
        <v>38</v>
      </c>
      <c r="C52" s="32">
        <f>[1]Sheet1!$R$58</f>
        <v>417</v>
      </c>
      <c r="D52" s="32">
        <f>'[11]Alachua 3.16'!$B$7</f>
        <v>372</v>
      </c>
      <c r="E52" s="32">
        <f>[1]Sheet1!$N$58</f>
        <v>325</v>
      </c>
      <c r="F52" s="35">
        <f>'[11]Alachua 3.16'!$H$21+'[11]Alachua 3.16'!$H$20</f>
        <v>336</v>
      </c>
      <c r="G52" s="32">
        <f>'[11]Alachua 3.16'!$H$16+'[11]Alachua 3.16'!$H$17+'[11]Alachua 3.16'!$H$20</f>
        <v>276</v>
      </c>
      <c r="H52" s="32">
        <f>'[3]6+ Months Inactive by County'!$C$41</f>
        <v>56</v>
      </c>
      <c r="I52" s="34">
        <f>'[11]Alachua 3.16'!$H$19</f>
        <v>11</v>
      </c>
      <c r="J52" s="34">
        <f>'[11]Alachua 3.16'!$H$20</f>
        <v>1</v>
      </c>
      <c r="K52" s="32">
        <f>'[11]Alachua 3.16'!$B$11+'[11]Alachua 3.16'!$B$13</f>
        <v>352</v>
      </c>
      <c r="L52" s="6">
        <f t="shared" ref="L52:L58" si="15">K52/D52</f>
        <v>0.94623655913978499</v>
      </c>
      <c r="M52" s="31"/>
    </row>
    <row r="53" spans="1:13" ht="18.95" customHeight="1" thickBot="1" x14ac:dyDescent="0.35">
      <c r="A53" s="19">
        <v>8</v>
      </c>
      <c r="B53" s="19" t="s">
        <v>39</v>
      </c>
      <c r="C53" s="32">
        <f>[1]Sheet1!$R$59</f>
        <v>49</v>
      </c>
      <c r="D53" s="32">
        <f>'[11]Baker 3.16'!$B$7</f>
        <v>41</v>
      </c>
      <c r="E53" s="32">
        <f>[1]Sheet1!$N$59</f>
        <v>30</v>
      </c>
      <c r="F53" s="35">
        <f>'[11]Baker 3.16'!$H$21+'[11]Baker 3.16'!$H$20</f>
        <v>19</v>
      </c>
      <c r="G53" s="32">
        <f>'[11]Baker 3.16'!$H$16+'[11]Baker 3.16'!$H$17+'[11]Baker 3.16'!$H$20</f>
        <v>15</v>
      </c>
      <c r="H53" s="32">
        <f>'[3]6+ Months Inactive by County'!$C$42</f>
        <v>0</v>
      </c>
      <c r="I53" s="34">
        <f>'[11]Baker 3.16'!$H$19</f>
        <v>0</v>
      </c>
      <c r="J53" s="34">
        <f>'[11]Baker 3.16'!$H$20</f>
        <v>0</v>
      </c>
      <c r="K53" s="32">
        <f>'[11]Baker 3.16'!$B$11+'[11]Baker 3.16'!$B$13</f>
        <v>40</v>
      </c>
      <c r="L53" s="6">
        <f t="shared" si="15"/>
        <v>0.97560975609756095</v>
      </c>
      <c r="M53" s="31"/>
    </row>
    <row r="54" spans="1:13" ht="18.95" customHeight="1" thickBot="1" x14ac:dyDescent="0.35">
      <c r="A54" s="19">
        <v>8</v>
      </c>
      <c r="B54" s="19" t="s">
        <v>40</v>
      </c>
      <c r="C54" s="32">
        <f>[1]Sheet1!$R$60</f>
        <v>33</v>
      </c>
      <c r="D54" s="32">
        <f>'[11]Bradford 3.16'!$B$7</f>
        <v>46</v>
      </c>
      <c r="E54" s="32">
        <f>[1]Sheet1!$N$60</f>
        <v>27</v>
      </c>
      <c r="F54" s="35">
        <f>'[11]Bradford 3.16'!$H$21+'[11]Bradford 3.16'!$H$20</f>
        <v>29</v>
      </c>
      <c r="G54" s="32">
        <f>'[11]Bradford 3.16'!$H$16+'[11]Bradford 3.16'!$H$17+'[11]Bradford 3.16'!$H$20</f>
        <v>20</v>
      </c>
      <c r="H54" s="32">
        <f>'[3]6+ Months Inactive by County'!$C$43</f>
        <v>0</v>
      </c>
      <c r="I54" s="34">
        <f>'[11]Bradford 3.16'!$H$19</f>
        <v>0</v>
      </c>
      <c r="J54" s="34">
        <f>'[11]Bradford 3.16'!$H$20</f>
        <v>0</v>
      </c>
      <c r="K54" s="32">
        <f>'[11]Bradford 3.16'!$B$11+'[11]Bradford 3.16'!$B$13</f>
        <v>42</v>
      </c>
      <c r="L54" s="6">
        <f t="shared" si="15"/>
        <v>0.91304347826086951</v>
      </c>
      <c r="M54" s="31"/>
    </row>
    <row r="55" spans="1:13" ht="18.95" customHeight="1" thickBot="1" x14ac:dyDescent="0.35">
      <c r="A55" s="19">
        <v>8</v>
      </c>
      <c r="B55" s="19" t="s">
        <v>41</v>
      </c>
      <c r="C55" s="32">
        <f>[1]Sheet1!$R$61</f>
        <v>29</v>
      </c>
      <c r="D55" s="32">
        <f>'[11]Gilchrist 3.16'!$B$7</f>
        <v>32</v>
      </c>
      <c r="E55" s="32">
        <f>[1]Sheet1!$N$61</f>
        <v>26</v>
      </c>
      <c r="F55" s="35">
        <f>'[11]Gilchrist 3.16'!$H$21+'[11]Gilchrist 3.16'!$H$20</f>
        <v>9</v>
      </c>
      <c r="G55" s="32">
        <f>'[11]Gilchrist 3.16'!$H$16+'[11]Gilchrist 3.16'!$H$17+'[11]Gilchrist 3.16'!$H$20</f>
        <v>6</v>
      </c>
      <c r="H55" s="32">
        <f>'[3]6+ Months Inactive by County'!$C$44</f>
        <v>1</v>
      </c>
      <c r="I55" s="34">
        <f>'[11]Gilchrist 3.16'!$H$19</f>
        <v>1</v>
      </c>
      <c r="J55" s="34">
        <f>'[11]Gilchrist 3.16'!$H$20</f>
        <v>0</v>
      </c>
      <c r="K55" s="32">
        <f>'[11]Gilchrist 3.16'!$B$11+'[11]Gilchrist 3.16'!$B$13</f>
        <v>24</v>
      </c>
      <c r="L55" s="6">
        <f t="shared" si="15"/>
        <v>0.75</v>
      </c>
      <c r="M55" s="31"/>
    </row>
    <row r="56" spans="1:13" ht="18.95" customHeight="1" thickBot="1" x14ac:dyDescent="0.35">
      <c r="A56" s="19">
        <v>8</v>
      </c>
      <c r="B56" s="19" t="s">
        <v>42</v>
      </c>
      <c r="C56" s="32">
        <f>[1]Sheet1!$R$62</f>
        <v>61</v>
      </c>
      <c r="D56" s="32">
        <f>'[11]Levy 3.16'!$B$7</f>
        <v>57</v>
      </c>
      <c r="E56" s="32">
        <f>[1]Sheet1!$N$62</f>
        <v>56</v>
      </c>
      <c r="F56" s="35">
        <f>'[11]Levy 3.16'!$H$21+'[11]Levy 3.16'!$H$20</f>
        <v>30</v>
      </c>
      <c r="G56" s="32">
        <f>'[11]Levy 3.16'!$H$16+'[11]Levy 3.16'!$H$17+'[11]Levy 3.16'!$H$20</f>
        <v>30</v>
      </c>
      <c r="H56" s="32">
        <f>'[3]6+ Months Inactive by County'!$C$45</f>
        <v>2</v>
      </c>
      <c r="I56" s="34">
        <f>'[11]Levy 3.16'!$H$19</f>
        <v>0</v>
      </c>
      <c r="J56" s="34">
        <f>'[11]Levy 3.16'!$H$20</f>
        <v>0</v>
      </c>
      <c r="K56" s="32">
        <f>'[11]Levy 3.16'!$B$11+'[11]Levy 3.16'!$B$13</f>
        <v>36</v>
      </c>
      <c r="L56" s="6">
        <f t="shared" si="15"/>
        <v>0.63157894736842102</v>
      </c>
      <c r="M56" s="31"/>
    </row>
    <row r="57" spans="1:13" ht="18.95" customHeight="1" thickBot="1" x14ac:dyDescent="0.35">
      <c r="A57" s="19">
        <v>8</v>
      </c>
      <c r="B57" s="19" t="s">
        <v>43</v>
      </c>
      <c r="C57" s="32">
        <f>[1]Sheet1!$R$63</f>
        <v>14</v>
      </c>
      <c r="D57" s="32">
        <f>'[11]Union 3.16'!$B$7</f>
        <v>10</v>
      </c>
      <c r="E57" s="32">
        <f>[1]Sheet1!$N$63</f>
        <v>13</v>
      </c>
      <c r="F57" s="35">
        <f>'[11]Union 3.16'!$H$21+'[11]Union 3.16'!$H$20</f>
        <v>3</v>
      </c>
      <c r="G57" s="32">
        <f>'[11]Union 3.16'!$H$16+'[11]Union 3.16'!$H$17+'[11]Union 3.16'!$H$20</f>
        <v>3</v>
      </c>
      <c r="H57" s="32">
        <f>'[3]6+ Months Inactive by County'!$C$46</f>
        <v>0</v>
      </c>
      <c r="I57" s="34">
        <f>'[11]Union 3.16'!$H$19</f>
        <v>0</v>
      </c>
      <c r="J57" s="34">
        <f>'[11]Union 3.16'!$H$20</f>
        <v>0</v>
      </c>
      <c r="K57" s="32">
        <f>'[11]Union 3.16'!$B$11+'[11]Union 3.16'!$B$13</f>
        <v>10</v>
      </c>
      <c r="L57" s="6">
        <f t="shared" si="15"/>
        <v>1</v>
      </c>
      <c r="M57" s="31"/>
    </row>
    <row r="58" spans="1:13" s="49" customFormat="1" ht="18.95" customHeight="1" thickBot="1" x14ac:dyDescent="0.3">
      <c r="A58" s="50" t="s">
        <v>44</v>
      </c>
      <c r="B58" s="51"/>
      <c r="C58" s="40">
        <f>SUM(C52:C57)</f>
        <v>603</v>
      </c>
      <c r="D58" s="40">
        <f>SUM(D52:D57)</f>
        <v>558</v>
      </c>
      <c r="E58" s="40">
        <f>SUM(E52:E57)</f>
        <v>477</v>
      </c>
      <c r="F58" s="40">
        <f t="shared" ref="F58" si="16">SUM(F52:F57)</f>
        <v>426</v>
      </c>
      <c r="G58" s="40">
        <f t="shared" ref="G58:K58" si="17">SUM(G52:G57)</f>
        <v>350</v>
      </c>
      <c r="H58" s="40">
        <f>SUM(H52:H57)</f>
        <v>59</v>
      </c>
      <c r="I58" s="45">
        <f t="shared" si="17"/>
        <v>12</v>
      </c>
      <c r="J58" s="45">
        <f t="shared" si="17"/>
        <v>1</v>
      </c>
      <c r="K58" s="45">
        <f t="shared" si="17"/>
        <v>504</v>
      </c>
      <c r="L58" s="15">
        <f t="shared" si="15"/>
        <v>0.90322580645161288</v>
      </c>
      <c r="M58" s="31"/>
    </row>
    <row r="59" spans="1:13" ht="18.95" customHeight="1" thickBot="1" x14ac:dyDescent="0.35">
      <c r="A59" s="20"/>
      <c r="B59" s="41"/>
      <c r="C59" s="42"/>
      <c r="D59" s="42"/>
      <c r="E59" s="42"/>
      <c r="F59" s="44"/>
      <c r="G59" s="42"/>
      <c r="H59" s="42"/>
      <c r="I59" s="43"/>
      <c r="J59" s="43"/>
      <c r="K59" s="42"/>
      <c r="M59" s="31"/>
    </row>
    <row r="60" spans="1:13" ht="18.95" customHeight="1" thickBot="1" x14ac:dyDescent="0.35">
      <c r="A60" s="19">
        <v>9</v>
      </c>
      <c r="B60" s="48" t="s">
        <v>45</v>
      </c>
      <c r="C60" s="32">
        <f>[1]Sheet1!$R$67</f>
        <v>1402</v>
      </c>
      <c r="D60" s="32">
        <f>'[12]March 2016'!$K$7</f>
        <v>1008</v>
      </c>
      <c r="E60" s="32">
        <f>[1]Sheet1!$N$67</f>
        <v>931</v>
      </c>
      <c r="F60" s="35">
        <f>'[12]March 2016'!$K$20</f>
        <v>383</v>
      </c>
      <c r="G60" s="35">
        <f>'[12]March 2016'!$K$15</f>
        <v>383</v>
      </c>
      <c r="H60" s="66"/>
      <c r="I60" s="52"/>
      <c r="J60" s="52"/>
      <c r="K60" s="35">
        <f>'[12]March 2016'!$K$11</f>
        <v>583</v>
      </c>
      <c r="L60" s="6">
        <f>K60/D60</f>
        <v>0.57837301587301593</v>
      </c>
      <c r="M60" s="31"/>
    </row>
    <row r="61" spans="1:13" ht="18.95" customHeight="1" thickBot="1" x14ac:dyDescent="0.35">
      <c r="A61" s="19">
        <v>9</v>
      </c>
      <c r="B61" s="19" t="s">
        <v>46</v>
      </c>
      <c r="C61" s="32">
        <f>[1]Sheet1!$R$68</f>
        <v>448</v>
      </c>
      <c r="D61" s="3">
        <f>'[13]9th Circuit 3.16'!$B$7</f>
        <v>453</v>
      </c>
      <c r="E61" s="3">
        <f>[1]Sheet1!$N$68</f>
        <v>321</v>
      </c>
      <c r="F61" s="35">
        <f>'[13]9th Circuit 3.16'!$H$21+'[13]9th Circuit 3.16'!$H$20</f>
        <v>217</v>
      </c>
      <c r="G61" s="32">
        <f>'[13]9th Circuit 3.16'!$H$16+'[13]9th Circuit 3.16'!$H$17+'[13]9th Circuit 3.16'!$H$20</f>
        <v>203</v>
      </c>
      <c r="H61" s="32">
        <f>'[3]6+ Months Inactive by County'!$C$48</f>
        <v>27</v>
      </c>
      <c r="I61" s="34">
        <f>'[13]9th Circuit 3.16'!$H$19</f>
        <v>2</v>
      </c>
      <c r="J61" s="34">
        <f>'[13]9th Circuit 3.16'!$H$20</f>
        <v>5</v>
      </c>
      <c r="K61" s="32">
        <f>'[13]9th Circuit 3.16'!$B$11+'[13]9th Circuit 3.16'!$B$13</f>
        <v>335</v>
      </c>
      <c r="L61" s="6">
        <f>K61/D61</f>
        <v>0.73951434878587197</v>
      </c>
      <c r="M61" s="31"/>
    </row>
    <row r="62" spans="1:13" s="49" customFormat="1" ht="18.95" customHeight="1" thickBot="1" x14ac:dyDescent="0.3">
      <c r="A62" s="74" t="s">
        <v>47</v>
      </c>
      <c r="B62" s="75"/>
      <c r="C62" s="40">
        <f>SUM(C60:C61)</f>
        <v>1850</v>
      </c>
      <c r="D62" s="40">
        <f>SUM(D60:D61)</f>
        <v>1461</v>
      </c>
      <c r="E62" s="40">
        <f>SUM(E60:E61)</f>
        <v>1252</v>
      </c>
      <c r="F62" s="40">
        <f>SUM(F60:F61)</f>
        <v>600</v>
      </c>
      <c r="G62" s="40">
        <f>SUM(G60:G61)</f>
        <v>586</v>
      </c>
      <c r="H62" s="40">
        <f>H61</f>
        <v>27</v>
      </c>
      <c r="I62" s="45">
        <f>SUM(I61)</f>
        <v>2</v>
      </c>
      <c r="J62" s="45">
        <f>SUM(J61)</f>
        <v>5</v>
      </c>
      <c r="K62" s="40">
        <f>SUM(K60:K61)</f>
        <v>918</v>
      </c>
      <c r="L62" s="15">
        <f>K62/D62</f>
        <v>0.62833675564681724</v>
      </c>
      <c r="M62" s="31"/>
    </row>
    <row r="63" spans="1:13" ht="18.95" customHeight="1" thickBot="1" x14ac:dyDescent="0.35">
      <c r="A63" s="20"/>
      <c r="B63" s="41"/>
      <c r="C63" s="42"/>
      <c r="D63" s="42"/>
      <c r="E63" s="42"/>
      <c r="F63" s="44"/>
      <c r="G63" s="42"/>
      <c r="H63" s="42"/>
      <c r="I63" s="43"/>
      <c r="J63" s="43"/>
      <c r="K63" s="42"/>
      <c r="M63" s="31"/>
    </row>
    <row r="64" spans="1:13" ht="18.95" customHeight="1" thickBot="1" x14ac:dyDescent="0.35">
      <c r="A64" s="48">
        <v>10</v>
      </c>
      <c r="B64" s="48" t="s">
        <v>48</v>
      </c>
      <c r="C64" s="32">
        <f>[1]Sheet1!$R$72</f>
        <v>58</v>
      </c>
      <c r="D64" s="32">
        <f>'[14]Hardee 3.16'!$B$7</f>
        <v>51</v>
      </c>
      <c r="E64" s="32">
        <f>[1]Sheet1!$N$72</f>
        <v>46</v>
      </c>
      <c r="F64" s="35">
        <f>'[14]Hardee 3.16'!$H$21+'[14]Hardee 3.16'!$H$20</f>
        <v>17</v>
      </c>
      <c r="G64" s="32">
        <f>'[14]Hardee 3.16'!$H$16+'[14]Hardee 3.16'!$H$17+'[14]Hardee 3.16'!$H$20</f>
        <v>15</v>
      </c>
      <c r="H64" s="32">
        <f>'[3]6+ Months Inactive by County'!$C$50</f>
        <v>3</v>
      </c>
      <c r="I64" s="34">
        <f>'[14]Hardee 3.16'!$H$19</f>
        <v>1</v>
      </c>
      <c r="J64" s="34">
        <f>'[14]Hardee 3.16'!$H$20</f>
        <v>0</v>
      </c>
      <c r="K64" s="32">
        <f>'[14]Hardee 3.16'!$B$11+'[14]Hardee 3.16'!$B$13</f>
        <v>29</v>
      </c>
      <c r="L64" s="6">
        <f>K64/D64</f>
        <v>0.56862745098039214</v>
      </c>
      <c r="M64" s="31"/>
    </row>
    <row r="65" spans="1:13" ht="18.95" customHeight="1" thickBot="1" x14ac:dyDescent="0.35">
      <c r="A65" s="48">
        <v>10</v>
      </c>
      <c r="B65" s="48" t="s">
        <v>49</v>
      </c>
      <c r="C65" s="32">
        <f>[1]Sheet1!$R$73</f>
        <v>143</v>
      </c>
      <c r="D65" s="32">
        <f>'[14]Highlands 3.16'!$B$7</f>
        <v>127</v>
      </c>
      <c r="E65" s="32">
        <f>[1]Sheet1!$N$73</f>
        <v>81</v>
      </c>
      <c r="F65" s="35">
        <f>'[14]Highlands 3.16'!$H$21+'[14]Highlands 3.16'!$H$20</f>
        <v>74</v>
      </c>
      <c r="G65" s="32">
        <f>'[14]Highlands 3.16'!$H$16+'[14]Highlands 3.16'!$H$17+'[14]Highlands 3.16'!$H$20</f>
        <v>72</v>
      </c>
      <c r="H65" s="32">
        <f>'[3]6+ Months Inactive by County'!$C$51</f>
        <v>10</v>
      </c>
      <c r="I65" s="34">
        <f>'[14]Highlands 3.16'!$H$19</f>
        <v>0</v>
      </c>
      <c r="J65" s="34">
        <f>'[14]Highlands 3.16'!$H$20</f>
        <v>6</v>
      </c>
      <c r="K65" s="32">
        <f>'[14]Highlands 3.16'!$B$11+'[14]Highlands 3.16'!$B$13</f>
        <v>102</v>
      </c>
      <c r="L65" s="6">
        <f>K65/D65</f>
        <v>0.80314960629921262</v>
      </c>
      <c r="M65" s="31"/>
    </row>
    <row r="66" spans="1:13" ht="18.95" customHeight="1" thickBot="1" x14ac:dyDescent="0.35">
      <c r="A66" s="48">
        <v>10</v>
      </c>
      <c r="B66" s="48" t="s">
        <v>50</v>
      </c>
      <c r="C66" s="32">
        <f>[1]Sheet1!$R$74</f>
        <v>1352</v>
      </c>
      <c r="D66" s="32">
        <f>'[14]Polk 3.16'!$B$7</f>
        <v>1329</v>
      </c>
      <c r="E66" s="32">
        <f>[1]Sheet1!$N$74</f>
        <v>1021</v>
      </c>
      <c r="F66" s="35">
        <f>'[14]Polk 3.16'!$H$21+'[14]Polk 3.16'!$H$20</f>
        <v>775</v>
      </c>
      <c r="G66" s="32">
        <f>'[14]Polk 3.16'!$H$16+'[14]Polk 3.16'!$H$17+'[14]Polk 3.16'!$H$20</f>
        <v>737</v>
      </c>
      <c r="H66" s="32">
        <f>'[3]6+ Months Inactive by County'!$C$52</f>
        <v>51</v>
      </c>
      <c r="I66" s="34">
        <f>'[14]Polk 3.16'!$H$19</f>
        <v>15</v>
      </c>
      <c r="J66" s="34">
        <f>'[14]Polk 3.16'!$H$20</f>
        <v>15</v>
      </c>
      <c r="K66" s="32">
        <f>'[14]Polk 3.16'!$B$11+'[14]Polk 3.16'!$B$13</f>
        <v>1259</v>
      </c>
      <c r="L66" s="6">
        <f>K66/D66</f>
        <v>0.94732881866064711</v>
      </c>
      <c r="M66" s="31"/>
    </row>
    <row r="67" spans="1:13" s="49" customFormat="1" ht="18.95" customHeight="1" thickBot="1" x14ac:dyDescent="0.3">
      <c r="A67" s="50" t="s">
        <v>51</v>
      </c>
      <c r="B67" s="51"/>
      <c r="C67" s="40">
        <f>SUM(C64:C66)</f>
        <v>1553</v>
      </c>
      <c r="D67" s="40">
        <f>SUM(D64:D66)</f>
        <v>1507</v>
      </c>
      <c r="E67" s="40">
        <f>SUM(E64:E66)</f>
        <v>1148</v>
      </c>
      <c r="F67" s="40">
        <f t="shared" ref="F67" si="18">SUM(F64:F66)</f>
        <v>866</v>
      </c>
      <c r="G67" s="40">
        <f t="shared" ref="G67:K67" si="19">SUM(G64:G66)</f>
        <v>824</v>
      </c>
      <c r="H67" s="40">
        <f>SUM(H64:H66)</f>
        <v>64</v>
      </c>
      <c r="I67" s="45">
        <f t="shared" si="19"/>
        <v>16</v>
      </c>
      <c r="J67" s="45">
        <f t="shared" si="19"/>
        <v>21</v>
      </c>
      <c r="K67" s="40">
        <f t="shared" si="19"/>
        <v>1390</v>
      </c>
      <c r="L67" s="15">
        <f>K67/D67</f>
        <v>0.92236230922362306</v>
      </c>
      <c r="M67" s="31"/>
    </row>
    <row r="68" spans="1:13" ht="18.95" customHeight="1" thickBot="1" x14ac:dyDescent="0.35">
      <c r="A68" s="20"/>
      <c r="B68" s="41"/>
      <c r="C68" s="42"/>
      <c r="D68" s="42"/>
      <c r="E68" s="42"/>
      <c r="F68" s="44"/>
      <c r="G68" s="42"/>
      <c r="H68" s="42"/>
      <c r="I68" s="43"/>
      <c r="J68" s="43"/>
      <c r="K68" s="42"/>
      <c r="M68" s="31"/>
    </row>
    <row r="69" spans="1:13" ht="18.95" customHeight="1" thickBot="1" x14ac:dyDescent="0.35">
      <c r="A69" s="19">
        <v>11</v>
      </c>
      <c r="B69" s="19" t="s">
        <v>52</v>
      </c>
      <c r="C69" s="32">
        <f>[1]Sheet1!$R$78</f>
        <v>2784</v>
      </c>
      <c r="D69" s="3">
        <f>'[15]11th Circuit 3.16'!$B$7</f>
        <v>2057</v>
      </c>
      <c r="E69" s="3">
        <f>[1]Sheet1!$N$78</f>
        <v>1797</v>
      </c>
      <c r="F69" s="35">
        <f>'[15]11th Circuit 3.16'!$H$21+'[15]11th Circuit 3.16'!$H$20</f>
        <v>687</v>
      </c>
      <c r="G69" s="32">
        <f>'[15]11th Circuit 3.16'!$H$16+'[15]11th Circuit 3.16'!$H$17+'[15]11th Circuit 3.16'!$H$20</f>
        <v>621</v>
      </c>
      <c r="H69" s="32">
        <f>'[3]6+ Months Inactive by County'!$C$54</f>
        <v>43</v>
      </c>
      <c r="I69" s="34">
        <f>'[15]11th Circuit 3.16'!$H$19</f>
        <v>18</v>
      </c>
      <c r="J69" s="34">
        <f>'[15]11th Circuit 3.16'!$H$20</f>
        <v>25</v>
      </c>
      <c r="K69" s="32">
        <f>'[15]11th Circuit 3.16'!$B$11+'[15]11th Circuit 3.16'!$B$13</f>
        <v>1013</v>
      </c>
      <c r="L69" s="6">
        <f>K69/D69</f>
        <v>0.49246475449684007</v>
      </c>
      <c r="M69" s="31"/>
    </row>
    <row r="70" spans="1:13" s="49" customFormat="1" ht="18.95" customHeight="1" thickBot="1" x14ac:dyDescent="0.3">
      <c r="A70" s="50" t="s">
        <v>53</v>
      </c>
      <c r="B70" s="51"/>
      <c r="C70" s="40">
        <f>SUM(C69)</f>
        <v>2784</v>
      </c>
      <c r="D70" s="40">
        <f>SUM(D69:D69)</f>
        <v>2057</v>
      </c>
      <c r="E70" s="40">
        <f>SUM(E69:E69)</f>
        <v>1797</v>
      </c>
      <c r="F70" s="40">
        <f>SUM(F69:F69)</f>
        <v>687</v>
      </c>
      <c r="G70" s="40">
        <f>SUM(G69:G69)</f>
        <v>621</v>
      </c>
      <c r="H70" s="40">
        <f>H69</f>
        <v>43</v>
      </c>
      <c r="I70" s="45">
        <f>SUM(I69)</f>
        <v>18</v>
      </c>
      <c r="J70" s="45">
        <f>SUM(J69)</f>
        <v>25</v>
      </c>
      <c r="K70" s="40">
        <f>SUM(K69:K69)</f>
        <v>1013</v>
      </c>
      <c r="L70" s="15">
        <f>K70/D70</f>
        <v>0.49246475449684007</v>
      </c>
      <c r="M70" s="31"/>
    </row>
    <row r="71" spans="1:13" ht="18.95" customHeight="1" thickBot="1" x14ac:dyDescent="0.35">
      <c r="A71" s="20"/>
      <c r="B71" s="41"/>
      <c r="C71" s="42"/>
      <c r="D71" s="42"/>
      <c r="E71" s="42"/>
      <c r="F71" s="44"/>
      <c r="G71" s="42"/>
      <c r="H71" s="42"/>
      <c r="I71" s="43"/>
      <c r="J71" s="43"/>
      <c r="K71" s="42"/>
      <c r="M71" s="31"/>
    </row>
    <row r="72" spans="1:13" ht="18.95" customHeight="1" thickBot="1" x14ac:dyDescent="0.35">
      <c r="A72" s="48">
        <v>12</v>
      </c>
      <c r="B72" s="48" t="s">
        <v>54</v>
      </c>
      <c r="C72" s="32">
        <f>[1]Sheet1!$R$82</f>
        <v>68</v>
      </c>
      <c r="D72" s="32">
        <f>'[16]Desoto 3.16'!$B$7</f>
        <v>68</v>
      </c>
      <c r="E72" s="32">
        <f>[1]Sheet1!$N$82</f>
        <v>55</v>
      </c>
      <c r="F72" s="35">
        <f>'[16]Desoto 3.16'!$H$21+'[16]Desoto 3.16'!$H$20</f>
        <v>28</v>
      </c>
      <c r="G72" s="32">
        <f>'[16]Desoto 3.16'!$H$16+'[16]Desoto 3.16'!$H$17+'[16]Desoto 3.16'!$H$20</f>
        <v>28</v>
      </c>
      <c r="H72" s="32">
        <f>'[3]6+ Months Inactive by County'!$C$56</f>
        <v>3</v>
      </c>
      <c r="I72" s="34">
        <f>'[16]Desoto 3.16'!$H$19</f>
        <v>0</v>
      </c>
      <c r="J72" s="34">
        <f>'[16]Desoto 3.16'!$H$20</f>
        <v>0</v>
      </c>
      <c r="K72" s="32">
        <f>'[16]Desoto 3.16'!$B$11+'[16]Desoto 3.16'!$B$13</f>
        <v>65</v>
      </c>
      <c r="L72" s="6">
        <f>K72/D72</f>
        <v>0.95588235294117652</v>
      </c>
      <c r="M72" s="31"/>
    </row>
    <row r="73" spans="1:13" ht="18.95" customHeight="1" thickBot="1" x14ac:dyDescent="0.35">
      <c r="A73" s="48">
        <v>12</v>
      </c>
      <c r="B73" s="48" t="s">
        <v>55</v>
      </c>
      <c r="C73" s="32">
        <f>[1]Sheet1!$R$83</f>
        <v>834</v>
      </c>
      <c r="D73" s="32">
        <f>'[16]Manatee 3.16'!$B$7</f>
        <v>642</v>
      </c>
      <c r="E73" s="32">
        <f>[1]Sheet1!$N$83</f>
        <v>673</v>
      </c>
      <c r="F73" s="35">
        <f>'[16]Manatee 3.16'!$H$21+'[16]Manatee 3.16'!$H$20</f>
        <v>228</v>
      </c>
      <c r="G73" s="32">
        <f>'[16]Manatee 3.16'!$H$16+'[16]Manatee 3.16'!$H$17+'[16]Manatee 3.16'!$H$20</f>
        <v>215</v>
      </c>
      <c r="H73" s="32">
        <f>'[3]6+ Months Inactive by County'!$C$57</f>
        <v>14</v>
      </c>
      <c r="I73" s="34">
        <f>'[16]Manatee 3.16'!$H$19</f>
        <v>13</v>
      </c>
      <c r="J73" s="34">
        <f>'[16]Manatee 3.16'!$H$20</f>
        <v>5</v>
      </c>
      <c r="K73" s="32">
        <f>'[16]Manatee 3.16'!$B$11+'[16]Manatee 3.16'!$B$13</f>
        <v>509</v>
      </c>
      <c r="L73" s="6">
        <f>K73/D73</f>
        <v>0.79283489096573212</v>
      </c>
      <c r="M73" s="31"/>
    </row>
    <row r="74" spans="1:13" ht="18.95" customHeight="1" thickBot="1" x14ac:dyDescent="0.35">
      <c r="A74" s="48">
        <v>12</v>
      </c>
      <c r="B74" s="48" t="s">
        <v>56</v>
      </c>
      <c r="C74" s="32">
        <f>[1]Sheet1!$R$84</f>
        <v>409</v>
      </c>
      <c r="D74" s="32">
        <f>'[16]Sarasota 3.16'!$B$7</f>
        <v>391</v>
      </c>
      <c r="E74" s="32">
        <f>[1]Sheet1!$N$84</f>
        <v>314</v>
      </c>
      <c r="F74" s="35">
        <f>'[16]Sarasota 3.16'!$H$21+'[16]Sarasota 3.16'!$H$20</f>
        <v>238</v>
      </c>
      <c r="G74" s="32">
        <f>'[16]Sarasota 3.16'!$H$16+'[16]Sarasota 3.16'!$H$17+'[16]Sarasota 3.16'!$H$20</f>
        <v>210</v>
      </c>
      <c r="H74" s="32">
        <f>'[3]6+ Months Inactive by County'!$C$58</f>
        <v>26</v>
      </c>
      <c r="I74" s="34">
        <f>'[16]Sarasota 3.16'!$H$19</f>
        <v>5</v>
      </c>
      <c r="J74" s="34">
        <f>'[16]Sarasota 3.16'!$H$20</f>
        <v>6</v>
      </c>
      <c r="K74" s="32">
        <f>'[16]Sarasota 3.16'!$B$11+'[16]Sarasota 3.16'!$B$13</f>
        <v>359</v>
      </c>
      <c r="L74" s="6">
        <f>K74/D74</f>
        <v>0.9181585677749361</v>
      </c>
      <c r="M74" s="31"/>
    </row>
    <row r="75" spans="1:13" s="49" customFormat="1" ht="18.95" customHeight="1" thickBot="1" x14ac:dyDescent="0.3">
      <c r="A75" s="50" t="s">
        <v>57</v>
      </c>
      <c r="B75" s="51"/>
      <c r="C75" s="40">
        <f>SUM(C72:C74)</f>
        <v>1311</v>
      </c>
      <c r="D75" s="40">
        <f t="shared" ref="D75:K75" si="20">SUM(D72:D74)</f>
        <v>1101</v>
      </c>
      <c r="E75" s="40">
        <f t="shared" si="20"/>
        <v>1042</v>
      </c>
      <c r="F75" s="40">
        <f t="shared" si="20"/>
        <v>494</v>
      </c>
      <c r="G75" s="40">
        <f t="shared" si="20"/>
        <v>453</v>
      </c>
      <c r="H75" s="40">
        <f t="shared" si="20"/>
        <v>43</v>
      </c>
      <c r="I75" s="40">
        <f t="shared" si="20"/>
        <v>18</v>
      </c>
      <c r="J75" s="40">
        <f t="shared" si="20"/>
        <v>11</v>
      </c>
      <c r="K75" s="40">
        <f t="shared" si="20"/>
        <v>933</v>
      </c>
      <c r="L75" s="15">
        <f>K75/D75</f>
        <v>0.84741144414168934</v>
      </c>
      <c r="M75" s="31"/>
    </row>
    <row r="76" spans="1:13" ht="18.95" customHeight="1" thickBot="1" x14ac:dyDescent="0.35">
      <c r="A76" s="20"/>
      <c r="B76" s="41"/>
      <c r="C76" s="42"/>
      <c r="D76" s="42"/>
      <c r="E76" s="42"/>
      <c r="F76" s="44"/>
      <c r="G76" s="42"/>
      <c r="H76" s="42"/>
      <c r="I76" s="43"/>
      <c r="J76" s="43"/>
      <c r="K76" s="42"/>
      <c r="M76" s="31"/>
    </row>
    <row r="77" spans="1:13" ht="18.95" customHeight="1" thickBot="1" x14ac:dyDescent="0.35">
      <c r="A77" s="19">
        <v>13</v>
      </c>
      <c r="B77" s="19" t="s">
        <v>58</v>
      </c>
      <c r="C77" s="32">
        <f>[1]Sheet1!$R$88</f>
        <v>3146</v>
      </c>
      <c r="D77" s="32">
        <f>'[17]13th Circuit 3.16'!$B$7</f>
        <v>1630</v>
      </c>
      <c r="E77" s="32">
        <f>[1]Sheet1!$N$88</f>
        <v>2007</v>
      </c>
      <c r="F77" s="35">
        <f>'[17]13th Circuit 3.16'!$H$21+'[17]13th Circuit 3.16'!$H$20</f>
        <v>737</v>
      </c>
      <c r="G77" s="32">
        <f>'[17]13th Circuit 3.16'!$H$16+'[17]13th Circuit 3.16'!$H$17+'[17]13th Circuit 3.16'!$H$20</f>
        <v>688</v>
      </c>
      <c r="H77" s="32">
        <f>'[3]6+ Months Inactive by County'!$C$60</f>
        <v>82</v>
      </c>
      <c r="I77" s="34">
        <f>'[17]13th Circuit 3.16'!$H$19</f>
        <v>12</v>
      </c>
      <c r="J77" s="34">
        <f>'[17]13th Circuit 3.16'!$H$20</f>
        <v>8</v>
      </c>
      <c r="K77" s="32">
        <f>'[17]13th Circuit 3.16'!$B$11+'[17]13th Circuit 3.16'!$B$13</f>
        <v>1096</v>
      </c>
      <c r="L77" s="6">
        <f>K77/D77</f>
        <v>0.67239263803680982</v>
      </c>
      <c r="M77" s="31"/>
    </row>
    <row r="78" spans="1:13" s="49" customFormat="1" ht="18.95" customHeight="1" thickBot="1" x14ac:dyDescent="0.3">
      <c r="A78" s="50" t="s">
        <v>59</v>
      </c>
      <c r="B78" s="51"/>
      <c r="C78" s="40">
        <f>SUM(C77)</f>
        <v>3146</v>
      </c>
      <c r="D78" s="40">
        <f>SUM(D77)</f>
        <v>1630</v>
      </c>
      <c r="E78" s="40">
        <f>SUM(E77)</f>
        <v>2007</v>
      </c>
      <c r="F78" s="40">
        <f t="shared" ref="F78" si="21">F77</f>
        <v>737</v>
      </c>
      <c r="G78" s="40">
        <f t="shared" ref="G78:K78" si="22">G77</f>
        <v>688</v>
      </c>
      <c r="H78" s="40">
        <f>H77</f>
        <v>82</v>
      </c>
      <c r="I78" s="45">
        <f t="shared" si="22"/>
        <v>12</v>
      </c>
      <c r="J78" s="45">
        <f t="shared" si="22"/>
        <v>8</v>
      </c>
      <c r="K78" s="40">
        <f t="shared" si="22"/>
        <v>1096</v>
      </c>
      <c r="L78" s="15">
        <f>K78/D78</f>
        <v>0.67239263803680982</v>
      </c>
      <c r="M78" s="31"/>
    </row>
    <row r="79" spans="1:13" ht="18.95" customHeight="1" thickBot="1" x14ac:dyDescent="0.35">
      <c r="A79" s="20"/>
      <c r="B79" s="41"/>
      <c r="C79" s="42"/>
      <c r="D79" s="42"/>
      <c r="E79" s="42"/>
      <c r="F79" s="44"/>
      <c r="G79" s="42"/>
      <c r="H79" s="42"/>
      <c r="I79" s="43"/>
      <c r="J79" s="43"/>
      <c r="K79" s="42"/>
      <c r="L79" s="7"/>
      <c r="M79" s="31"/>
    </row>
    <row r="80" spans="1:13" ht="18.95" customHeight="1" thickBot="1" x14ac:dyDescent="0.35">
      <c r="A80" s="48">
        <v>14</v>
      </c>
      <c r="B80" s="48" t="s">
        <v>60</v>
      </c>
      <c r="C80" s="32">
        <f>[1]Sheet1!$R$92</f>
        <v>416</v>
      </c>
      <c r="D80" s="32">
        <f>'[18]Bay 3.16'!$B$7</f>
        <v>402</v>
      </c>
      <c r="E80" s="32">
        <f>[1]Sheet1!$N$92</f>
        <v>278</v>
      </c>
      <c r="F80" s="35">
        <f>'[18]Bay 3.16'!$H$21+'[18]Bay 3.16'!$H$20</f>
        <v>212</v>
      </c>
      <c r="G80" s="32">
        <f>'[18]Bay 3.16'!$H$16+'[18]Bay 3.16'!$H$17+'[18]Bay 3.16'!$H$20</f>
        <v>193</v>
      </c>
      <c r="H80" s="32">
        <f>'[3]6+ Months Inactive by County'!$C$62</f>
        <v>20</v>
      </c>
      <c r="I80" s="32">
        <f>'[18]Bay 3.16'!$H$19</f>
        <v>0</v>
      </c>
      <c r="J80" s="34">
        <f>'[18]Bay 3.16'!$H$20</f>
        <v>7</v>
      </c>
      <c r="K80" s="32">
        <f>'[18]Bay 3.16'!$B$11+'[18]Bay 3.16'!$B$13</f>
        <v>370</v>
      </c>
      <c r="L80" s="6">
        <f t="shared" ref="L80:L86" si="23">K80/D80</f>
        <v>0.92039800995024879</v>
      </c>
      <c r="M80" s="31"/>
    </row>
    <row r="81" spans="1:13" ht="18.95" customHeight="1" thickBot="1" x14ac:dyDescent="0.35">
      <c r="A81" s="48">
        <v>14</v>
      </c>
      <c r="B81" s="48" t="s">
        <v>61</v>
      </c>
      <c r="C81" s="32">
        <f>[1]Sheet1!$R$93</f>
        <v>39</v>
      </c>
      <c r="D81" s="32">
        <f>'[18]Calhoun 3.16'!$B$7</f>
        <v>38</v>
      </c>
      <c r="E81" s="32">
        <f>[1]Sheet1!$N$93</f>
        <v>29</v>
      </c>
      <c r="F81" s="35">
        <f>'[18]Calhoun 3.16'!$H$21+'[18]Calhoun 3.16'!$H$20</f>
        <v>8</v>
      </c>
      <c r="G81" s="32">
        <f>'[18]Calhoun 3.16'!$H$16+'[18]Calhoun 3.16'!$H$17+'[18]Calhoun 3.16'!$H$20</f>
        <v>8</v>
      </c>
      <c r="H81" s="32">
        <f>'[3]6+ Months Inactive by County'!$C$63</f>
        <v>0</v>
      </c>
      <c r="I81" s="32">
        <f>'[18]Calhoun 3.16'!$H$19</f>
        <v>0</v>
      </c>
      <c r="J81" s="34">
        <f>'[18]Calhoun 3.16'!$H$20</f>
        <v>0</v>
      </c>
      <c r="K81" s="32">
        <f>'[18]Calhoun 3.16'!$B$11+'[18]Calhoun 3.16'!$B$13</f>
        <v>28</v>
      </c>
      <c r="L81" s="6">
        <f t="shared" si="23"/>
        <v>0.73684210526315785</v>
      </c>
      <c r="M81" s="31"/>
    </row>
    <row r="82" spans="1:13" ht="18.95" customHeight="1" thickBot="1" x14ac:dyDescent="0.35">
      <c r="A82" s="48">
        <v>14</v>
      </c>
      <c r="B82" s="48" t="s">
        <v>62</v>
      </c>
      <c r="C82" s="32">
        <f>[1]Sheet1!$R$94</f>
        <v>9</v>
      </c>
      <c r="D82" s="32">
        <f>'[18]Gulf 3.16'!$B$7</f>
        <v>9</v>
      </c>
      <c r="E82" s="32">
        <f>[1]Sheet1!$N$94</f>
        <v>2</v>
      </c>
      <c r="F82" s="35">
        <f>'[18]Gulf 3.16'!$H$21+'[18]Gulf 3.16'!$H$20</f>
        <v>3</v>
      </c>
      <c r="G82" s="32">
        <f>'[18]Gulf 3.16'!$H$16+'[18]Gulf 3.16'!$H$17+'[18]Gulf 3.16'!$H$20</f>
        <v>3</v>
      </c>
      <c r="H82" s="32">
        <f>'[3]6+ Months Inactive by County'!$C$64</f>
        <v>0</v>
      </c>
      <c r="I82" s="32">
        <f>'[18]Gulf 3.16'!$H$19</f>
        <v>0</v>
      </c>
      <c r="J82" s="34">
        <f>'[18]Gulf 3.16'!$H$20</f>
        <v>0</v>
      </c>
      <c r="K82" s="32">
        <f>'[18]Gulf 3.16'!$B$11+'[18]Gulf 3.16'!$B$13</f>
        <v>9</v>
      </c>
      <c r="L82" s="6">
        <f t="shared" si="23"/>
        <v>1</v>
      </c>
      <c r="M82" s="31"/>
    </row>
    <row r="83" spans="1:13" ht="18.95" customHeight="1" thickBot="1" x14ac:dyDescent="0.35">
      <c r="A83" s="48">
        <v>14</v>
      </c>
      <c r="B83" s="48" t="s">
        <v>63</v>
      </c>
      <c r="C83" s="32">
        <f>[1]Sheet1!$R$95</f>
        <v>31</v>
      </c>
      <c r="D83" s="32">
        <f>'[18]Holmes 3.16'!$B$7</f>
        <v>35</v>
      </c>
      <c r="E83" s="32">
        <f>[1]Sheet1!$N$95</f>
        <v>26</v>
      </c>
      <c r="F83" s="35">
        <f>'[18]Holmes 3.16'!$H$21+'[18]Holmes 3.16'!$H$20</f>
        <v>13</v>
      </c>
      <c r="G83" s="32">
        <f>'[18]Holmes 3.16'!$H$16+'[18]Holmes 3.16'!$H$17+'[18]Holmes 3.16'!$H$20</f>
        <v>13</v>
      </c>
      <c r="H83" s="32">
        <f>'[3]6+ Months Inactive by County'!$C$65</f>
        <v>6</v>
      </c>
      <c r="I83" s="32">
        <f>'[18]Holmes 3.16'!$H$19</f>
        <v>0</v>
      </c>
      <c r="J83" s="34">
        <f>'[18]Holmes 3.16'!$H$20</f>
        <v>0</v>
      </c>
      <c r="K83" s="32">
        <f>'[18]Holmes 3.16'!$B$11+'[18]Holmes 3.16'!$B$13</f>
        <v>22</v>
      </c>
      <c r="L83" s="6">
        <f t="shared" si="23"/>
        <v>0.62857142857142856</v>
      </c>
      <c r="M83" s="31"/>
    </row>
    <row r="84" spans="1:13" ht="18.95" customHeight="1" thickBot="1" x14ac:dyDescent="0.35">
      <c r="A84" s="48">
        <v>14</v>
      </c>
      <c r="B84" s="48" t="s">
        <v>64</v>
      </c>
      <c r="C84" s="32">
        <f>[1]Sheet1!$R$96</f>
        <v>116</v>
      </c>
      <c r="D84" s="32">
        <f>'[18]Jackson 3.16'!$B$7</f>
        <v>115</v>
      </c>
      <c r="E84" s="32">
        <f>[1]Sheet1!$N$96</f>
        <v>95</v>
      </c>
      <c r="F84" s="35">
        <f>'[18]Jackson 3.16'!$H$21+'[18]Jackson 3.16'!$H$20</f>
        <v>54</v>
      </c>
      <c r="G84" s="32">
        <f>'[18]Jackson 3.16'!$H$16+'[18]Jackson 3.16'!$H$17+'[18]Jackson 3.16'!$H$20</f>
        <v>52</v>
      </c>
      <c r="H84" s="32">
        <f>'[3]6+ Months Inactive by County'!$C$66</f>
        <v>7</v>
      </c>
      <c r="I84" s="32">
        <f>'[18]Jackson 3.16'!$H$19</f>
        <v>2</v>
      </c>
      <c r="J84" s="34">
        <f>'[18]Jackson 3.16'!$H$20</f>
        <v>0</v>
      </c>
      <c r="K84" s="32">
        <f>'[18]Jackson 3.16'!$B$11+'[18]Jackson 3.16'!$B$13</f>
        <v>77</v>
      </c>
      <c r="L84" s="6">
        <f t="shared" si="23"/>
        <v>0.66956521739130437</v>
      </c>
      <c r="M84" s="31"/>
    </row>
    <row r="85" spans="1:13" ht="18.95" customHeight="1" thickBot="1" x14ac:dyDescent="0.35">
      <c r="A85" s="48">
        <v>14</v>
      </c>
      <c r="B85" s="48" t="s">
        <v>65</v>
      </c>
      <c r="C85" s="32">
        <f>[1]Sheet1!$R$97</f>
        <v>32</v>
      </c>
      <c r="D85" s="32">
        <f>'[18]Washington 3.16'!$B$7</f>
        <v>34</v>
      </c>
      <c r="E85" s="32">
        <f>[1]Sheet1!$N$97</f>
        <v>22</v>
      </c>
      <c r="F85" s="35">
        <f>'[18]Washington 3.16'!$H$21+'[18]Washington 3.16'!$H$20</f>
        <v>26</v>
      </c>
      <c r="G85" s="32">
        <f>'[18]Washington 3.16'!$H$16+'[18]Washington 3.16'!$H$17+'[18]Washington 3.16'!$H$20</f>
        <v>26</v>
      </c>
      <c r="H85" s="32">
        <f>'[3]6+ Months Inactive by County'!$C$67</f>
        <v>3</v>
      </c>
      <c r="I85" s="32">
        <f>'[18]Washington 3.16'!$H$19</f>
        <v>0</v>
      </c>
      <c r="J85" s="34">
        <f>'[18]Washington 3.16'!$H$20</f>
        <v>0</v>
      </c>
      <c r="K85" s="32">
        <f>'[18]Washington 3.16'!$B$11+'[18]Washington 3.16'!$B$13</f>
        <v>23</v>
      </c>
      <c r="L85" s="6">
        <f t="shared" si="23"/>
        <v>0.67647058823529416</v>
      </c>
      <c r="M85" s="31"/>
    </row>
    <row r="86" spans="1:13" s="49" customFormat="1" ht="18.95" customHeight="1" thickBot="1" x14ac:dyDescent="0.3">
      <c r="A86" s="50" t="s">
        <v>66</v>
      </c>
      <c r="B86" s="51"/>
      <c r="C86" s="40">
        <f>SUM(C80:C85)</f>
        <v>643</v>
      </c>
      <c r="D86" s="40">
        <f>SUM(D80:D85)</f>
        <v>633</v>
      </c>
      <c r="E86" s="40">
        <f>SUM(E80:E85)</f>
        <v>452</v>
      </c>
      <c r="F86" s="40">
        <f t="shared" ref="F86" si="24">SUM(F80:F85)</f>
        <v>316</v>
      </c>
      <c r="G86" s="40">
        <f t="shared" ref="G86:K86" si="25">SUM(G80:G85)</f>
        <v>295</v>
      </c>
      <c r="H86" s="40">
        <f>SUM(H80:H85)</f>
        <v>36</v>
      </c>
      <c r="I86" s="45">
        <f t="shared" si="25"/>
        <v>2</v>
      </c>
      <c r="J86" s="45">
        <f t="shared" si="25"/>
        <v>7</v>
      </c>
      <c r="K86" s="45">
        <f t="shared" si="25"/>
        <v>529</v>
      </c>
      <c r="L86" s="15">
        <f t="shared" si="23"/>
        <v>0.83570300157977884</v>
      </c>
      <c r="M86" s="31"/>
    </row>
    <row r="87" spans="1:13" ht="18.95" customHeight="1" thickBot="1" x14ac:dyDescent="0.35">
      <c r="A87" s="20"/>
      <c r="B87" s="41"/>
      <c r="C87" s="42"/>
      <c r="D87" s="42"/>
      <c r="E87" s="42"/>
      <c r="F87" s="44"/>
      <c r="G87" s="42"/>
      <c r="H87" s="42"/>
      <c r="I87" s="43"/>
      <c r="J87" s="43"/>
      <c r="K87" s="42"/>
      <c r="M87" s="31"/>
    </row>
    <row r="88" spans="1:13" ht="18.95" customHeight="1" thickBot="1" x14ac:dyDescent="0.35">
      <c r="A88" s="19">
        <v>15</v>
      </c>
      <c r="B88" s="19" t="s">
        <v>67</v>
      </c>
      <c r="C88" s="32">
        <f>[1]Sheet1!$R$101</f>
        <v>1625</v>
      </c>
      <c r="D88" s="3">
        <f>'[19]15th Circuit 3.16'!$B$7</f>
        <v>1194</v>
      </c>
      <c r="E88" s="3">
        <f>[1]Sheet1!$N$101</f>
        <v>1200</v>
      </c>
      <c r="F88" s="35">
        <f>'[19]15th Circuit 3.16'!$H$21+'[19]15th Circuit 3.16'!$H$20</f>
        <v>608</v>
      </c>
      <c r="G88" s="32">
        <f>'[19]15th Circuit 3.16'!$H$16+'[19]15th Circuit 3.16'!$H$17+'[19]15th Circuit 3.16'!$H$20</f>
        <v>563</v>
      </c>
      <c r="H88" s="32">
        <f>'[3]6+ Months Inactive by County'!$C$69</f>
        <v>47</v>
      </c>
      <c r="I88" s="34">
        <f>'[19]15th Circuit 3.16'!$H$19</f>
        <v>20</v>
      </c>
      <c r="J88" s="34">
        <f>'[19]15th Circuit 3.16'!$H$20</f>
        <v>7</v>
      </c>
      <c r="K88" s="32">
        <f>'[19]15th Circuit 3.16'!$B$11+'[19]15th Circuit 3.16'!$B$13</f>
        <v>894</v>
      </c>
      <c r="L88" s="6"/>
      <c r="M88" s="31"/>
    </row>
    <row r="89" spans="1:13" s="49" customFormat="1" ht="18.95" customHeight="1" thickBot="1" x14ac:dyDescent="0.3">
      <c r="A89" s="50" t="s">
        <v>68</v>
      </c>
      <c r="B89" s="51"/>
      <c r="C89" s="40">
        <f>SUM(C88)</f>
        <v>1625</v>
      </c>
      <c r="D89" s="40">
        <f>SUM(D88)</f>
        <v>1194</v>
      </c>
      <c r="E89" s="40">
        <f>SUM(E88)</f>
        <v>1200</v>
      </c>
      <c r="F89" s="40">
        <f>F88</f>
        <v>608</v>
      </c>
      <c r="G89" s="40">
        <f t="shared" ref="G89:K89" si="26">G88</f>
        <v>563</v>
      </c>
      <c r="H89" s="40">
        <f>H88</f>
        <v>47</v>
      </c>
      <c r="I89" s="45">
        <f t="shared" si="26"/>
        <v>20</v>
      </c>
      <c r="J89" s="45">
        <f>J88</f>
        <v>7</v>
      </c>
      <c r="K89" s="40">
        <f t="shared" si="26"/>
        <v>894</v>
      </c>
      <c r="L89" s="15">
        <f>K89/D89</f>
        <v>0.74874371859296485</v>
      </c>
      <c r="M89" s="31"/>
    </row>
    <row r="90" spans="1:13" ht="18.95" customHeight="1" thickBot="1" x14ac:dyDescent="0.35">
      <c r="A90" s="20"/>
      <c r="B90" s="41"/>
      <c r="C90" s="42"/>
      <c r="D90" s="42"/>
      <c r="E90" s="42"/>
      <c r="F90" s="44"/>
      <c r="G90" s="42"/>
      <c r="H90" s="42"/>
      <c r="I90" s="43"/>
      <c r="J90" s="43"/>
      <c r="K90" s="42"/>
      <c r="M90" s="31"/>
    </row>
    <row r="91" spans="1:13" ht="18.95" customHeight="1" thickBot="1" x14ac:dyDescent="0.35">
      <c r="A91" s="19">
        <v>16</v>
      </c>
      <c r="B91" s="19" t="s">
        <v>69</v>
      </c>
      <c r="C91" s="32">
        <f>[1]Sheet1!$R$105</f>
        <v>137</v>
      </c>
      <c r="D91" s="32">
        <f>'[20]16th Circuit 3.16'!$B$7</f>
        <v>146</v>
      </c>
      <c r="E91" s="32">
        <f>[1]Sheet1!$N$105</f>
        <v>93</v>
      </c>
      <c r="F91" s="35">
        <f>'[20]16th Circuit 3.16'!$H$21+'[20]16th Circuit 3.16'!$H$20</f>
        <v>113</v>
      </c>
      <c r="G91" s="32">
        <f>'[20]16th Circuit 3.16'!$H$16+'[20]16th Circuit 3.16'!$H$17+'[20]16th Circuit 3.16'!$H$20</f>
        <v>87</v>
      </c>
      <c r="H91" s="32">
        <f>'[3]6+ Months Inactive by County'!$C$71</f>
        <v>11</v>
      </c>
      <c r="I91" s="34">
        <f>'[20]16th Circuit 3.16'!$H$19</f>
        <v>0</v>
      </c>
      <c r="J91" s="34">
        <f>'[20]16th Circuit 3.16'!$H$20</f>
        <v>1</v>
      </c>
      <c r="K91" s="32">
        <f>'[20]16th Circuit 3.16'!$B$11+'[20]16th Circuit 3.16'!$B$13</f>
        <v>122</v>
      </c>
      <c r="L91" s="6">
        <f>K91/D91</f>
        <v>0.83561643835616439</v>
      </c>
      <c r="M91" s="31"/>
    </row>
    <row r="92" spans="1:13" s="49" customFormat="1" ht="18.95" customHeight="1" thickBot="1" x14ac:dyDescent="0.3">
      <c r="A92" s="50" t="s">
        <v>70</v>
      </c>
      <c r="B92" s="51"/>
      <c r="C92" s="40">
        <f>SUM(C91)</f>
        <v>137</v>
      </c>
      <c r="D92" s="40">
        <f>SUM(D91)</f>
        <v>146</v>
      </c>
      <c r="E92" s="40">
        <f>SUM(E91)</f>
        <v>93</v>
      </c>
      <c r="F92" s="40">
        <f t="shared" ref="F92" si="27">F91</f>
        <v>113</v>
      </c>
      <c r="G92" s="40">
        <f t="shared" ref="G92" si="28">G91</f>
        <v>87</v>
      </c>
      <c r="H92" s="40">
        <f>H91</f>
        <v>11</v>
      </c>
      <c r="I92" s="45">
        <f>SUM(I91)</f>
        <v>0</v>
      </c>
      <c r="J92" s="45">
        <f>J91</f>
        <v>1</v>
      </c>
      <c r="K92" s="40">
        <f>K91</f>
        <v>122</v>
      </c>
      <c r="L92" s="15">
        <f>K92/D92</f>
        <v>0.83561643835616439</v>
      </c>
      <c r="M92" s="31"/>
    </row>
    <row r="93" spans="1:13" ht="18.95" customHeight="1" thickBot="1" x14ac:dyDescent="0.35">
      <c r="A93" s="20"/>
      <c r="B93" s="41"/>
      <c r="C93" s="42"/>
      <c r="D93" s="42"/>
      <c r="E93" s="42"/>
      <c r="F93" s="44"/>
      <c r="G93" s="42"/>
      <c r="H93" s="42"/>
      <c r="I93" s="43"/>
      <c r="J93" s="43"/>
      <c r="K93" s="42"/>
      <c r="M93" s="31"/>
    </row>
    <row r="94" spans="1:13" ht="18.95" customHeight="1" thickBot="1" x14ac:dyDescent="0.35">
      <c r="A94" s="19">
        <v>17</v>
      </c>
      <c r="B94" s="19" t="s">
        <v>71</v>
      </c>
      <c r="C94" s="32">
        <f>[1]Sheet1!$R$109</f>
        <v>3427</v>
      </c>
      <c r="D94" s="32">
        <f>'[21]17th Circuit 3.16'!$B$7</f>
        <v>2756</v>
      </c>
      <c r="E94" s="32">
        <f>[1]Sheet1!$N$109</f>
        <v>2441</v>
      </c>
      <c r="F94" s="35">
        <f>'[21]17th Circuit 3.16'!$H$21+'[21]17th Circuit 3.16'!$H$20</f>
        <v>804</v>
      </c>
      <c r="G94" s="32">
        <f>'[21]17th Circuit 3.16'!$H$16+'[21]17th Circuit 3.16'!$H$17+'[21]17th Circuit 3.16'!$H$20</f>
        <v>740</v>
      </c>
      <c r="H94" s="32">
        <f>'[3]6+ Months Inactive by County'!$C$73</f>
        <v>39</v>
      </c>
      <c r="I94" s="34">
        <f>'[21]17th Circuit 3.16'!$H$19</f>
        <v>11</v>
      </c>
      <c r="J94" s="34">
        <f>'[21]17th Circuit 3.16'!$H$20</f>
        <v>20</v>
      </c>
      <c r="K94" s="32">
        <f>'[21]17th Circuit 3.16'!$B$11+'[21]17th Circuit 3.16'!$B$13</f>
        <v>1422</v>
      </c>
      <c r="L94" s="6">
        <f>K94/D94</f>
        <v>0.51596516690856309</v>
      </c>
      <c r="M94" s="31"/>
    </row>
    <row r="95" spans="1:13" s="49" customFormat="1" ht="18.95" customHeight="1" thickBot="1" x14ac:dyDescent="0.3">
      <c r="A95" s="50" t="s">
        <v>72</v>
      </c>
      <c r="B95" s="51"/>
      <c r="C95" s="40">
        <f>SUM(C94)</f>
        <v>3427</v>
      </c>
      <c r="D95" s="40">
        <f>D94</f>
        <v>2756</v>
      </c>
      <c r="E95" s="40">
        <f>E94</f>
        <v>2441</v>
      </c>
      <c r="F95" s="40">
        <f>F94</f>
        <v>804</v>
      </c>
      <c r="G95" s="40">
        <f t="shared" ref="G95" si="29">G94</f>
        <v>740</v>
      </c>
      <c r="H95" s="40">
        <f>H94</f>
        <v>39</v>
      </c>
      <c r="I95" s="45">
        <f>SUM(I94)</f>
        <v>11</v>
      </c>
      <c r="J95" s="45">
        <f>J94</f>
        <v>20</v>
      </c>
      <c r="K95" s="40">
        <f>K94</f>
        <v>1422</v>
      </c>
      <c r="L95" s="15">
        <f>K95/D95</f>
        <v>0.51596516690856309</v>
      </c>
      <c r="M95" s="31"/>
    </row>
    <row r="96" spans="1:13" ht="18.95" customHeight="1" thickBot="1" x14ac:dyDescent="0.35">
      <c r="A96" s="20"/>
      <c r="B96" s="41"/>
      <c r="C96" s="42"/>
      <c r="D96" s="42"/>
      <c r="E96" s="42"/>
      <c r="F96" s="44"/>
      <c r="G96" s="42"/>
      <c r="H96" s="42"/>
      <c r="I96" s="43"/>
      <c r="J96" s="43"/>
      <c r="K96" s="42"/>
      <c r="M96" s="31"/>
    </row>
    <row r="97" spans="1:13" ht="18.95" customHeight="1" thickBot="1" x14ac:dyDescent="0.35">
      <c r="A97" s="19">
        <v>18</v>
      </c>
      <c r="B97" s="19" t="s">
        <v>73</v>
      </c>
      <c r="C97" s="32">
        <f>[1]Sheet1!$R$113</f>
        <v>1015</v>
      </c>
      <c r="D97" s="32">
        <f>'[22]Brevard 3.16'!$B$7</f>
        <v>935</v>
      </c>
      <c r="E97" s="54">
        <f>[1]Sheet1!$N$113</f>
        <v>707</v>
      </c>
      <c r="F97" s="53">
        <f>'[22]Brevard 3.16'!$H$21+'[22]Brevard 3.16'!$H$20</f>
        <v>318</v>
      </c>
      <c r="G97" s="54">
        <f>'[22]Brevard 3.16'!$H$16+'[22]Brevard 3.16'!$H$17+'[22]Brevard 3.16'!$H$20</f>
        <v>302</v>
      </c>
      <c r="H97" s="54">
        <f>'[3]6+ Months Inactive by County'!$C$75</f>
        <v>10</v>
      </c>
      <c r="I97" s="55">
        <f>'[22]Brevard 3.16'!$H$19</f>
        <v>12</v>
      </c>
      <c r="J97" s="32">
        <f>'[22]Brevard 3.16'!$H$20</f>
        <v>9</v>
      </c>
      <c r="K97" s="56">
        <f>'[22]Brevard 3.16'!$B$11+'[22]Brevard 3.16'!$B$13</f>
        <v>694</v>
      </c>
      <c r="L97" s="6">
        <f>K97/D97</f>
        <v>0.74224598930481278</v>
      </c>
      <c r="M97" s="31"/>
    </row>
    <row r="98" spans="1:13" ht="18.95" customHeight="1" thickBot="1" x14ac:dyDescent="0.35">
      <c r="A98" s="19">
        <v>18</v>
      </c>
      <c r="B98" s="19" t="s">
        <v>74</v>
      </c>
      <c r="C98" s="32">
        <f>[1]Sheet1!$R$114</f>
        <v>645</v>
      </c>
      <c r="D98" s="32">
        <f>'[22]Seminole 3.16'!$B$7</f>
        <v>567</v>
      </c>
      <c r="E98" s="54">
        <f>[1]Sheet1!$N$114</f>
        <v>463</v>
      </c>
      <c r="F98" s="53">
        <f>'[22]Seminole 3.16'!$H$21+'[22]Seminole 3.16'!$H$20</f>
        <v>215</v>
      </c>
      <c r="G98" s="54">
        <f>'[22]Seminole 3.16'!$H$16+'[22]Seminole 3.16'!$H$17+'[22]Seminole 3.16'!$H$20</f>
        <v>186</v>
      </c>
      <c r="H98" s="54">
        <f>'[3]6+ Months Inactive by County'!$C$76</f>
        <v>8</v>
      </c>
      <c r="I98" s="55">
        <f>'[22]Seminole 3.16'!$H$19</f>
        <v>2</v>
      </c>
      <c r="J98" s="32">
        <f>'[22]Seminole 3.16'!$H$20</f>
        <v>5</v>
      </c>
      <c r="K98" s="56">
        <f>'[22]Seminole 3.16'!$B$11+'[22]Seminole 3.16'!$B$13</f>
        <v>464</v>
      </c>
      <c r="L98" s="6">
        <f>K98/D98</f>
        <v>0.81834215167548496</v>
      </c>
      <c r="M98" s="31"/>
    </row>
    <row r="99" spans="1:13" s="49" customFormat="1" ht="18.95" customHeight="1" thickBot="1" x14ac:dyDescent="0.3">
      <c r="A99" s="50" t="s">
        <v>75</v>
      </c>
      <c r="B99" s="51"/>
      <c r="C99" s="40">
        <f>SUM(C97:C98)</f>
        <v>1660</v>
      </c>
      <c r="D99" s="40">
        <f>SUM(D97:D98)</f>
        <v>1502</v>
      </c>
      <c r="E99" s="40">
        <f>SUM(E97:E98)</f>
        <v>1170</v>
      </c>
      <c r="F99" s="40">
        <f t="shared" ref="F99:G99" si="30">SUM(F97:F98)</f>
        <v>533</v>
      </c>
      <c r="G99" s="40">
        <f t="shared" si="30"/>
        <v>488</v>
      </c>
      <c r="H99" s="47">
        <f>SUM(H97:H98)</f>
        <v>18</v>
      </c>
      <c r="I99" s="57">
        <f t="shared" ref="I99:K99" si="31">SUM(I97:I98)</f>
        <v>14</v>
      </c>
      <c r="J99" s="45">
        <f t="shared" si="31"/>
        <v>14</v>
      </c>
      <c r="K99" s="58">
        <f t="shared" si="31"/>
        <v>1158</v>
      </c>
      <c r="L99" s="15">
        <f>K99/D99</f>
        <v>0.77097203728362185</v>
      </c>
      <c r="M99" s="31"/>
    </row>
    <row r="100" spans="1:13" ht="18.95" customHeight="1" thickBot="1" x14ac:dyDescent="0.35">
      <c r="A100" s="20"/>
      <c r="B100" s="41"/>
      <c r="C100" s="42"/>
      <c r="D100" s="42"/>
      <c r="E100" s="42"/>
      <c r="F100" s="44"/>
      <c r="G100" s="42"/>
      <c r="H100" s="42"/>
      <c r="I100" s="43"/>
      <c r="J100" s="43"/>
      <c r="K100" s="42"/>
      <c r="M100" s="31"/>
    </row>
    <row r="101" spans="1:13" ht="18.95" customHeight="1" thickBot="1" x14ac:dyDescent="0.35">
      <c r="A101" s="19">
        <v>19</v>
      </c>
      <c r="B101" s="19" t="s">
        <v>76</v>
      </c>
      <c r="C101" s="32">
        <f>[1]Sheet1!$R$118</f>
        <v>199</v>
      </c>
      <c r="D101" s="32">
        <f>'[23]Indian River 3.16'!$B$7</f>
        <v>181</v>
      </c>
      <c r="E101" s="32">
        <f>[1]Sheet1!$N$118</f>
        <v>151</v>
      </c>
      <c r="F101" s="35">
        <f>'[23]Indian River 3.16'!$H$21+'[23]Indian River 3.16'!$H$20</f>
        <v>97</v>
      </c>
      <c r="G101" s="32">
        <f>'[23]Indian River 3.16'!$H$16+'[23]Indian River 3.16'!$H$17</f>
        <v>90</v>
      </c>
      <c r="H101" s="32">
        <f>'[3]6+ Months Inactive by County'!$C$78</f>
        <v>5</v>
      </c>
      <c r="I101" s="34">
        <f>'[23]Indian River 3.16'!$H$19</f>
        <v>2</v>
      </c>
      <c r="J101" s="34">
        <f>'[23]Indian River 3.16'!$H$20</f>
        <v>0</v>
      </c>
      <c r="K101" s="32">
        <f>'[23]Indian River 3.16'!$B$11+'[23]Indian River 3.16'!$B$13</f>
        <v>168</v>
      </c>
      <c r="L101" s="6">
        <f>K101/D101</f>
        <v>0.92817679558011046</v>
      </c>
      <c r="M101" s="31"/>
    </row>
    <row r="102" spans="1:13" ht="18.95" customHeight="1" thickBot="1" x14ac:dyDescent="0.35">
      <c r="A102" s="19">
        <v>19</v>
      </c>
      <c r="B102" s="19" t="s">
        <v>77</v>
      </c>
      <c r="C102" s="32">
        <f>[1]Sheet1!$R$119</f>
        <v>138</v>
      </c>
      <c r="D102" s="32">
        <f>'[23]Martin 3.16'!$B$7</f>
        <v>129</v>
      </c>
      <c r="E102" s="32">
        <f>[1]Sheet1!$N$119</f>
        <v>101</v>
      </c>
      <c r="F102" s="35">
        <f>'[23]Martin 3.16'!$H$21+'[23]Martin 3.16'!$H$20</f>
        <v>70</v>
      </c>
      <c r="G102" s="32">
        <f>'[23]Martin 3.16'!$H$16+'[23]Martin 3.16'!$H$17+'[23]Martin 3.16'!$H$20</f>
        <v>66</v>
      </c>
      <c r="H102" s="32">
        <f>'[3]6+ Months Inactive by County'!$C$79</f>
        <v>3</v>
      </c>
      <c r="I102" s="34">
        <f>'[23]Martin 3.16'!$H$19</f>
        <v>1</v>
      </c>
      <c r="J102" s="34">
        <f>'[23]Martin 3.16'!$H$20</f>
        <v>1</v>
      </c>
      <c r="K102" s="32">
        <f>'[23]Martin 3.16'!$B$11+'[23]Martin 3.16'!$B$13</f>
        <v>127</v>
      </c>
      <c r="L102" s="6">
        <f>K102/D102</f>
        <v>0.98449612403100772</v>
      </c>
      <c r="M102" s="31"/>
    </row>
    <row r="103" spans="1:13" ht="18.95" customHeight="1" thickBot="1" x14ac:dyDescent="0.35">
      <c r="A103" s="19">
        <v>19</v>
      </c>
      <c r="B103" s="19" t="s">
        <v>78</v>
      </c>
      <c r="C103" s="32">
        <f>[1]Sheet1!$R$120</f>
        <v>136</v>
      </c>
      <c r="D103" s="32">
        <f>'[23]Okeechobee 3.16'!$B$7</f>
        <v>62</v>
      </c>
      <c r="E103" s="32">
        <f>[1]Sheet1!$N$120</f>
        <v>98</v>
      </c>
      <c r="F103" s="35">
        <f>'[23]Okeechobee 3.16'!$H$21+'[23]Okeechobee 3.16'!$H$20</f>
        <v>31</v>
      </c>
      <c r="G103" s="32">
        <f>'[23]Okeechobee 3.16'!$H$16+'[23]Okeechobee 3.16'!$H$17+'[23]Okeechobee 3.16'!$H$20</f>
        <v>26</v>
      </c>
      <c r="H103" s="32">
        <f>'[3]6+ Months Inactive by County'!$C$80</f>
        <v>3</v>
      </c>
      <c r="I103" s="34">
        <f>'[23]Okeechobee 3.16'!$H$19</f>
        <v>0</v>
      </c>
      <c r="J103" s="61">
        <f>'[23]Okeechobee 3.16'!$H$20</f>
        <v>0</v>
      </c>
      <c r="K103" s="32">
        <f>'[23]Okeechobee 3.16'!$B$11+'[23]Okeechobee 3.16'!$B$13</f>
        <v>37</v>
      </c>
      <c r="L103" s="6">
        <f>K103/D103</f>
        <v>0.59677419354838712</v>
      </c>
      <c r="M103" s="31"/>
    </row>
    <row r="104" spans="1:13" ht="18.95" customHeight="1" thickBot="1" x14ac:dyDescent="0.35">
      <c r="A104" s="19">
        <v>19</v>
      </c>
      <c r="B104" s="19" t="s">
        <v>79</v>
      </c>
      <c r="C104" s="32">
        <f>[1]Sheet1!$R$121</f>
        <v>518</v>
      </c>
      <c r="D104" s="32">
        <f>'[23]St. Lucie 3.16'!$B$7</f>
        <v>412</v>
      </c>
      <c r="E104" s="32">
        <f>[1]Sheet1!$N$121</f>
        <v>363</v>
      </c>
      <c r="F104" s="35">
        <f>'[23]St. Lucie 3.16'!$H$21+'[23]St. Lucie 3.16'!$H$20</f>
        <v>207</v>
      </c>
      <c r="G104" s="32">
        <f>'[23]St. Lucie 3.16'!$H$16+'[23]St. Lucie 3.16'!$H$17+'[23]St. Lucie 3.16'!$H$20</f>
        <v>200</v>
      </c>
      <c r="H104" s="32">
        <f>'[3]6+ Months Inactive by County'!$C$81</f>
        <v>10</v>
      </c>
      <c r="I104" s="34">
        <f>'[23]St. Lucie 3.16'!$H$19</f>
        <v>3</v>
      </c>
      <c r="J104" s="34">
        <f>'[23]St. Lucie 3.16'!$H$20</f>
        <v>5</v>
      </c>
      <c r="K104" s="32">
        <f>'[23]St. Lucie 3.16'!$B$11+'[23]St. Lucie 3.16'!$B$13</f>
        <v>356</v>
      </c>
      <c r="L104" s="6">
        <f>K104/D104</f>
        <v>0.86407766990291257</v>
      </c>
      <c r="M104" s="31"/>
    </row>
    <row r="105" spans="1:13" s="49" customFormat="1" ht="18.95" customHeight="1" thickBot="1" x14ac:dyDescent="0.3">
      <c r="A105" s="50" t="s">
        <v>80</v>
      </c>
      <c r="B105" s="51"/>
      <c r="C105" s="40">
        <f>SUM(C101:C104)</f>
        <v>991</v>
      </c>
      <c r="D105" s="40">
        <f>SUM(D101:D104)</f>
        <v>784</v>
      </c>
      <c r="E105" s="40">
        <f>SUM(E101:E104)</f>
        <v>713</v>
      </c>
      <c r="F105" s="40">
        <f t="shared" ref="F105" si="32">SUM(F101:F104)</f>
        <v>405</v>
      </c>
      <c r="G105" s="40">
        <f t="shared" ref="G105:K105" si="33">SUM(G101:G104)</f>
        <v>382</v>
      </c>
      <c r="H105" s="40">
        <f>SUM(H101:H104)</f>
        <v>21</v>
      </c>
      <c r="I105" s="45">
        <f t="shared" si="33"/>
        <v>6</v>
      </c>
      <c r="J105" s="45">
        <f t="shared" si="33"/>
        <v>6</v>
      </c>
      <c r="K105" s="40">
        <f t="shared" si="33"/>
        <v>688</v>
      </c>
      <c r="L105" s="15">
        <f>K105/D105</f>
        <v>0.87755102040816324</v>
      </c>
      <c r="M105" s="31"/>
    </row>
    <row r="106" spans="1:13" ht="18.95" customHeight="1" thickBot="1" x14ac:dyDescent="0.35">
      <c r="A106" s="20"/>
      <c r="B106" s="41"/>
      <c r="C106" s="42"/>
      <c r="D106" s="42"/>
      <c r="E106" s="42"/>
      <c r="F106" s="44"/>
      <c r="G106" s="42"/>
      <c r="H106" s="42"/>
      <c r="I106" s="43"/>
      <c r="J106" s="43"/>
      <c r="K106" s="42"/>
      <c r="M106" s="31"/>
    </row>
    <row r="107" spans="1:13" ht="18.95" customHeight="1" thickBot="1" x14ac:dyDescent="0.35">
      <c r="A107" s="19">
        <v>20</v>
      </c>
      <c r="B107" s="19" t="s">
        <v>81</v>
      </c>
      <c r="C107" s="32">
        <f>[1]Sheet1!$R$125</f>
        <v>367</v>
      </c>
      <c r="D107" s="32">
        <f>'[24]Charlotte 3.16'!$B$7</f>
        <v>191</v>
      </c>
      <c r="E107" s="32">
        <f>[1]Sheet1!$N$125</f>
        <v>299</v>
      </c>
      <c r="F107" s="35">
        <f>'[24]Charlotte 3.16'!$H$21+'[24]Charlotte 3.16'!$H$20</f>
        <v>90</v>
      </c>
      <c r="G107" s="32">
        <f>'[24]Charlotte 3.16'!$H$16+'[24]Charlotte 3.16'!$H$17+'[24]Charlotte 3.16'!$H$20</f>
        <v>82</v>
      </c>
      <c r="H107" s="32">
        <f>'[3]6+ Months Inactive by County'!$C$83</f>
        <v>1</v>
      </c>
      <c r="I107" s="34">
        <f>'[24]Charlotte 3.16'!$H$19</f>
        <v>1</v>
      </c>
      <c r="J107" s="34">
        <f>'[24]Charlotte 3.16'!$H$20</f>
        <v>2</v>
      </c>
      <c r="K107" s="32">
        <f>'[24]Charlotte 3.16'!$B$11+'[24]Charlotte 3.16'!$B$13</f>
        <v>175</v>
      </c>
      <c r="L107" s="6">
        <f t="shared" ref="L107:L112" si="34">K107/D107</f>
        <v>0.91623036649214662</v>
      </c>
      <c r="M107" s="31"/>
    </row>
    <row r="108" spans="1:13" ht="18.95" customHeight="1" thickBot="1" x14ac:dyDescent="0.35">
      <c r="A108" s="19">
        <v>20</v>
      </c>
      <c r="B108" s="19" t="s">
        <v>82</v>
      </c>
      <c r="C108" s="32">
        <f>[1]Sheet1!$R$126</f>
        <v>298</v>
      </c>
      <c r="D108" s="32">
        <f>'[24]Collier 3.16'!$B$7</f>
        <v>284</v>
      </c>
      <c r="E108" s="32">
        <f>[1]Sheet1!$N$126</f>
        <v>197</v>
      </c>
      <c r="F108" s="35">
        <f>'[24]Collier 3.16'!$H$21+'[24]Collier 3.16'!$H$20</f>
        <v>183</v>
      </c>
      <c r="G108" s="32">
        <f>'[24]Collier 3.16'!$H$16+'[24]Collier 3.16'!$H$17+'[24]Collier 3.16'!$H$20</f>
        <v>173</v>
      </c>
      <c r="H108" s="32">
        <f>'[3]6+ Months Inactive by County'!$C$84</f>
        <v>10</v>
      </c>
      <c r="I108" s="34">
        <f>'[24]Collier 3.16'!$H$19</f>
        <v>4</v>
      </c>
      <c r="J108" s="34">
        <f>'[24]Collier 3.16'!$H$20</f>
        <v>3</v>
      </c>
      <c r="K108" s="32">
        <f>'[24]Collier 3.16'!$B$11+'[24]Collier 3.16'!$B$13</f>
        <v>275</v>
      </c>
      <c r="L108" s="6">
        <f t="shared" si="34"/>
        <v>0.96830985915492962</v>
      </c>
      <c r="M108" s="31"/>
    </row>
    <row r="109" spans="1:13" ht="18.95" customHeight="1" thickBot="1" x14ac:dyDescent="0.35">
      <c r="A109" s="19">
        <v>20</v>
      </c>
      <c r="B109" s="19" t="s">
        <v>83</v>
      </c>
      <c r="C109" s="32">
        <f>[1]Sheet1!$R$127</f>
        <v>17</v>
      </c>
      <c r="D109" s="32">
        <f>'[24]Glades 3.16'!$B$7</f>
        <v>5</v>
      </c>
      <c r="E109" s="32">
        <f>[1]Sheet1!$N$127</f>
        <v>9</v>
      </c>
      <c r="F109" s="35">
        <f>'[24]Glades 3.16'!$H$21+'[24]Glades 3.16'!$H$20</f>
        <v>3</v>
      </c>
      <c r="G109" s="32">
        <f>'[24]Glades 3.16'!$H$16+'[24]Glades 3.16'!$H$17+'[24]Glades 3.16'!$H$20</f>
        <v>3</v>
      </c>
      <c r="H109" s="32">
        <f>'[3]6+ Months Inactive by County'!$C$85</f>
        <v>0</v>
      </c>
      <c r="I109" s="34">
        <f>'[24]Glades 3.16'!$H$19</f>
        <v>0</v>
      </c>
      <c r="J109" s="34">
        <f>'[24]Glades 3.16'!$H$20</f>
        <v>0</v>
      </c>
      <c r="K109" s="32">
        <f>'[24]Glades 3.16'!$B$11+'[24]Glades 3.16'!$B$13</f>
        <v>5</v>
      </c>
      <c r="L109" s="6">
        <f t="shared" si="34"/>
        <v>1</v>
      </c>
      <c r="M109" s="31"/>
    </row>
    <row r="110" spans="1:13" ht="18.95" customHeight="1" thickBot="1" x14ac:dyDescent="0.35">
      <c r="A110" s="19">
        <v>20</v>
      </c>
      <c r="B110" s="19" t="s">
        <v>84</v>
      </c>
      <c r="C110" s="32">
        <f>[1]Sheet1!$R$128</f>
        <v>82</v>
      </c>
      <c r="D110" s="32">
        <f>'[24]Hendry 3.16'!$B$7</f>
        <v>39</v>
      </c>
      <c r="E110" s="32">
        <f>[1]Sheet1!$N$128</f>
        <v>58</v>
      </c>
      <c r="F110" s="35">
        <f>'[24]Hendry 3.16'!$H$21+'[24]Hendry 3.16'!$H$20</f>
        <v>10</v>
      </c>
      <c r="G110" s="32">
        <f>'[24]Hendry 3.16'!$H$16+'[24]Hendry 3.16'!$H$17+'[24]Hendry 3.16'!$H$20</f>
        <v>9</v>
      </c>
      <c r="H110" s="32">
        <f>'[3]6+ Months Inactive by County'!$C$86</f>
        <v>0</v>
      </c>
      <c r="I110" s="34">
        <f>'[24]Hendry 3.16'!$H$19</f>
        <v>0</v>
      </c>
      <c r="J110" s="34">
        <f>'[24]Hendry 3.16'!$H$20</f>
        <v>0</v>
      </c>
      <c r="K110" s="32">
        <f>'[24]Hendry 3.16'!$B$11+'[24]Hendry 3.16'!$B$13</f>
        <v>24</v>
      </c>
      <c r="L110" s="6">
        <f t="shared" si="34"/>
        <v>0.61538461538461542</v>
      </c>
      <c r="M110" s="31"/>
    </row>
    <row r="111" spans="1:13" ht="18.95" customHeight="1" thickBot="1" x14ac:dyDescent="0.35">
      <c r="A111" s="19">
        <v>20</v>
      </c>
      <c r="B111" s="19" t="s">
        <v>85</v>
      </c>
      <c r="C111" s="32">
        <f>[1]Sheet1!$R$129</f>
        <v>1029</v>
      </c>
      <c r="D111" s="32">
        <f>'[24]Lee 3.16'!$B$7</f>
        <v>606</v>
      </c>
      <c r="E111" s="32">
        <f>[1]Sheet1!$N$129</f>
        <v>811</v>
      </c>
      <c r="F111" s="35">
        <f>'[24]Lee 3.16'!$H$21+'[24]Lee 3.16'!$H$20</f>
        <v>231</v>
      </c>
      <c r="G111" s="32">
        <f>'[24]Lee 3.16'!$H$16+'[24]Lee 3.16'!$H$17+'[24]Lee 3.16'!$H$20</f>
        <v>213</v>
      </c>
      <c r="H111" s="32">
        <f>'[3]6+ Months Inactive by County'!$C$87</f>
        <v>9</v>
      </c>
      <c r="I111" s="34">
        <f>'[24]Lee 3.16'!$H$19</f>
        <v>2</v>
      </c>
      <c r="J111" s="34">
        <f>'[24]Lee 3.16'!$H$20</f>
        <v>5</v>
      </c>
      <c r="K111" s="32">
        <f>'[24]Lee 3.16'!$B$11+'[24]Lee 3.16'!$B$13</f>
        <v>496</v>
      </c>
      <c r="L111" s="6">
        <f t="shared" si="34"/>
        <v>0.81848184818481851</v>
      </c>
      <c r="M111" s="31"/>
    </row>
    <row r="112" spans="1:13" s="49" customFormat="1" ht="18.95" customHeight="1" thickBot="1" x14ac:dyDescent="0.3">
      <c r="A112" s="50" t="s">
        <v>86</v>
      </c>
      <c r="B112" s="51"/>
      <c r="C112" s="40">
        <f>SUM(C107:C111)</f>
        <v>1793</v>
      </c>
      <c r="D112" s="40">
        <f>SUM(D107:D111)</f>
        <v>1125</v>
      </c>
      <c r="E112" s="40">
        <f>SUM(E107:E111)</f>
        <v>1374</v>
      </c>
      <c r="F112" s="40">
        <f t="shared" ref="F112" si="35">SUM(F107:F111)</f>
        <v>517</v>
      </c>
      <c r="G112" s="40">
        <f t="shared" ref="G112:K112" si="36">SUM(G107:G111)</f>
        <v>480</v>
      </c>
      <c r="H112" s="40">
        <f>SUM(H107:H111)</f>
        <v>20</v>
      </c>
      <c r="I112" s="45">
        <f t="shared" si="36"/>
        <v>7</v>
      </c>
      <c r="J112" s="45">
        <f t="shared" si="36"/>
        <v>10</v>
      </c>
      <c r="K112" s="40">
        <f t="shared" si="36"/>
        <v>975</v>
      </c>
      <c r="L112" s="15">
        <f t="shared" si="34"/>
        <v>0.8666666666666667</v>
      </c>
      <c r="M112" s="31"/>
    </row>
    <row r="113" spans="1:13" ht="18.95" customHeight="1" thickBot="1" x14ac:dyDescent="0.35">
      <c r="A113" s="59"/>
      <c r="B113" s="60"/>
      <c r="C113" s="42"/>
      <c r="D113" s="42"/>
      <c r="E113" s="42"/>
      <c r="F113" s="44"/>
      <c r="G113" s="42"/>
      <c r="H113" s="42"/>
      <c r="I113" s="43"/>
      <c r="J113" s="43"/>
      <c r="K113" s="67"/>
      <c r="L113" s="68"/>
      <c r="M113" s="31"/>
    </row>
    <row r="114" spans="1:13" s="49" customFormat="1" ht="18.95" customHeight="1" thickBot="1" x14ac:dyDescent="0.3">
      <c r="A114" s="50" t="s">
        <v>87</v>
      </c>
      <c r="B114" s="50"/>
      <c r="C114" s="40">
        <f>C112+C105+C99+C95+C92+C89+C86+C78+C75+C70+C67+C62+C58+C50+C44+C40+C33+C28+C19+C11</f>
        <v>31403</v>
      </c>
      <c r="D114" s="40">
        <f>D112+D105+D99+D95+D92+D89+D86+D78+D75+D70+D67+D62+D58+D50+D44+D40+D33+D28+D19+D11</f>
        <v>24606</v>
      </c>
      <c r="E114" s="40">
        <f>E112+E105+E99+E95+E92+E89+E86+E78+E75+E70+E67+E62+E58+E50+E44+E40+E33+E28+E19+E11</f>
        <v>22764</v>
      </c>
      <c r="F114" s="40">
        <f>F112+F105+F99+F95+F92+F89+F86+F78+F75+F70+F67+F62+F58+F50+F44+F40+F33+F28+F19+F11+F6</f>
        <v>11044</v>
      </c>
      <c r="G114" s="40">
        <f>G112+G105+G99+G95+G92+G89+G86+G78+G75+G70+G67+G62+G58+G50+G44+G40+G33+G28+G19+G11+G6</f>
        <v>9981</v>
      </c>
      <c r="H114" s="40">
        <f>H112+H105+H99+H95+H92+H89+H86+H78+H75+H70+H67+H62+H58+H50+H44+H40+H33+H28+H19+H11</f>
        <v>750</v>
      </c>
      <c r="I114" s="40">
        <f>I112+I105+I99+I95+I92+I89+I86+I78+I75+I70+I67+I62+I58+I50+I44+I40+I33+I28+I19+I11</f>
        <v>221</v>
      </c>
      <c r="J114" s="40">
        <f>J112+J105+J99+J95+J92+J89+J86+J78+J75+J70+J67+J62+J58+J50+J44+J40+J33+J28+J19+J11</f>
        <v>202</v>
      </c>
      <c r="K114" s="40">
        <f>K112+K105+K99+K95+K92+K89+K86+K78+K75+K70+K67+K62+K58+K50+K44+K40+K33+K28+K19+K11</f>
        <v>17846</v>
      </c>
      <c r="L114" s="15">
        <f>K114/D114</f>
        <v>0.72527025928635291</v>
      </c>
      <c r="M114" s="31"/>
    </row>
    <row r="115" spans="1:13" ht="28.5" customHeight="1" x14ac:dyDescent="0.3">
      <c r="A115" s="78" t="s">
        <v>97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1:13" ht="18.75" customHeight="1" x14ac:dyDescent="0.3">
      <c r="A116" s="70" t="s">
        <v>106</v>
      </c>
      <c r="B116" s="70"/>
      <c r="C116" s="70"/>
      <c r="D116" s="70"/>
      <c r="E116" s="70"/>
      <c r="F116" s="70"/>
      <c r="G116" s="70"/>
      <c r="H116" s="70"/>
      <c r="I116" s="70"/>
      <c r="J116" s="70"/>
      <c r="L116" s="7"/>
    </row>
    <row r="117" spans="1:13" x14ac:dyDescent="0.3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1:13" x14ac:dyDescent="0.3">
      <c r="A118" s="21" t="s">
        <v>95</v>
      </c>
    </row>
    <row r="119" spans="1:13" x14ac:dyDescent="0.3">
      <c r="A119" s="21" t="s">
        <v>91</v>
      </c>
      <c r="B119" s="5">
        <f ca="1">TODAY()</f>
        <v>42476</v>
      </c>
    </row>
  </sheetData>
  <mergeCells count="11">
    <mergeCell ref="A117:L117"/>
    <mergeCell ref="A116:J116"/>
    <mergeCell ref="C3:D3"/>
    <mergeCell ref="F3:L3"/>
    <mergeCell ref="A62:B62"/>
    <mergeCell ref="A40:B40"/>
    <mergeCell ref="A33:B33"/>
    <mergeCell ref="A28:B28"/>
    <mergeCell ref="A19:B19"/>
    <mergeCell ref="A6:B6"/>
    <mergeCell ref="A115:L115"/>
  </mergeCells>
  <phoneticPr fontId="1" type="noConversion"/>
  <printOptions horizontalCentered="1"/>
  <pageMargins left="0.25" right="0.25" top="0.4" bottom="0.25" header="0.5" footer="0.5"/>
  <pageSetup scale="60" orientation="landscape" r:id="rId1"/>
  <headerFooter alignWithMargins="0"/>
  <rowBreaks count="2" manualBreakCount="2">
    <brk id="44" max="14" man="1"/>
    <brk id="8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Deanna.Gore</dc:creator>
  <cp:lastModifiedBy>karen.orchowski</cp:lastModifiedBy>
  <cp:lastPrinted>2016-04-16T13:45:34Z</cp:lastPrinted>
  <dcterms:created xsi:type="dcterms:W3CDTF">2005-03-14T15:24:35Z</dcterms:created>
  <dcterms:modified xsi:type="dcterms:W3CDTF">2016-04-16T13:45:41Z</dcterms:modified>
</cp:coreProperties>
</file>