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15" yWindow="15" windowWidth="16935" windowHeight="123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Sheet1!$A$1:$M$115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K108" i="1" l="1"/>
  <c r="J108" i="1"/>
  <c r="I108" i="1"/>
  <c r="G108" i="1"/>
  <c r="F108" i="1"/>
  <c r="D108" i="1"/>
  <c r="K107" i="1"/>
  <c r="J107" i="1"/>
  <c r="I107" i="1"/>
  <c r="G107" i="1"/>
  <c r="F107" i="1"/>
  <c r="D107" i="1"/>
  <c r="K106" i="1"/>
  <c r="J106" i="1"/>
  <c r="I106" i="1"/>
  <c r="G106" i="1"/>
  <c r="F106" i="1"/>
  <c r="D106" i="1"/>
  <c r="K105" i="1"/>
  <c r="J105" i="1"/>
  <c r="I105" i="1"/>
  <c r="G105" i="1"/>
  <c r="F105" i="1"/>
  <c r="D105" i="1"/>
  <c r="K104" i="1"/>
  <c r="J104" i="1"/>
  <c r="I104" i="1"/>
  <c r="G104" i="1"/>
  <c r="F104" i="1"/>
  <c r="D104" i="1"/>
  <c r="K101" i="1" l="1"/>
  <c r="J101" i="1"/>
  <c r="I101" i="1"/>
  <c r="G101" i="1"/>
  <c r="F101" i="1"/>
  <c r="D101" i="1"/>
  <c r="K100" i="1"/>
  <c r="J100" i="1"/>
  <c r="I100" i="1"/>
  <c r="G100" i="1"/>
  <c r="F100" i="1"/>
  <c r="D100" i="1"/>
  <c r="K99" i="1"/>
  <c r="J99" i="1"/>
  <c r="I99" i="1"/>
  <c r="G99" i="1"/>
  <c r="F99" i="1"/>
  <c r="D99" i="1"/>
  <c r="K98" i="1"/>
  <c r="J98" i="1"/>
  <c r="I98" i="1"/>
  <c r="G98" i="1"/>
  <c r="F98" i="1"/>
  <c r="D98" i="1"/>
  <c r="K95" i="1" l="1"/>
  <c r="J95" i="1"/>
  <c r="I95" i="1"/>
  <c r="G95" i="1"/>
  <c r="F95" i="1"/>
  <c r="D95" i="1"/>
  <c r="K94" i="1"/>
  <c r="J94" i="1"/>
  <c r="I94" i="1"/>
  <c r="G94" i="1"/>
  <c r="F94" i="1"/>
  <c r="D94" i="1"/>
  <c r="K91" i="1" l="1"/>
  <c r="J91" i="1"/>
  <c r="I91" i="1"/>
  <c r="G91" i="1"/>
  <c r="F91" i="1"/>
  <c r="D91" i="1"/>
  <c r="K88" i="1" l="1"/>
  <c r="J88" i="1"/>
  <c r="I88" i="1"/>
  <c r="G88" i="1"/>
  <c r="F88" i="1"/>
  <c r="D88" i="1"/>
  <c r="K85" i="1" l="1"/>
  <c r="J85" i="1"/>
  <c r="I85" i="1"/>
  <c r="G85" i="1"/>
  <c r="F85" i="1"/>
  <c r="D85" i="1"/>
  <c r="K82" i="1" l="1"/>
  <c r="J82" i="1"/>
  <c r="I82" i="1"/>
  <c r="G82" i="1"/>
  <c r="F82" i="1"/>
  <c r="D82" i="1"/>
  <c r="K81" i="1"/>
  <c r="J81" i="1"/>
  <c r="I81" i="1"/>
  <c r="G81" i="1"/>
  <c r="F81" i="1"/>
  <c r="D81" i="1"/>
  <c r="K80" i="1"/>
  <c r="J80" i="1"/>
  <c r="I80" i="1"/>
  <c r="G80" i="1"/>
  <c r="F80" i="1"/>
  <c r="D80" i="1"/>
  <c r="K79" i="1"/>
  <c r="J79" i="1"/>
  <c r="I79" i="1"/>
  <c r="G79" i="1"/>
  <c r="F79" i="1"/>
  <c r="D79" i="1"/>
  <c r="K78" i="1"/>
  <c r="J78" i="1"/>
  <c r="I78" i="1"/>
  <c r="G78" i="1"/>
  <c r="F78" i="1"/>
  <c r="D78" i="1"/>
  <c r="K77" i="1"/>
  <c r="J77" i="1"/>
  <c r="I77" i="1"/>
  <c r="G77" i="1"/>
  <c r="F77" i="1"/>
  <c r="D77" i="1"/>
  <c r="K74" i="1" l="1"/>
  <c r="J74" i="1"/>
  <c r="I74" i="1"/>
  <c r="G74" i="1"/>
  <c r="F74" i="1"/>
  <c r="D74" i="1"/>
  <c r="K71" i="1" l="1"/>
  <c r="J71" i="1"/>
  <c r="I71" i="1"/>
  <c r="G71" i="1"/>
  <c r="F71" i="1"/>
  <c r="D71" i="1"/>
  <c r="K70" i="1"/>
  <c r="J70" i="1"/>
  <c r="I70" i="1"/>
  <c r="G70" i="1"/>
  <c r="F70" i="1"/>
  <c r="D70" i="1"/>
  <c r="K69" i="1"/>
  <c r="J69" i="1"/>
  <c r="I69" i="1"/>
  <c r="G69" i="1"/>
  <c r="F69" i="1"/>
  <c r="D69" i="1"/>
  <c r="K66" i="1" l="1"/>
  <c r="J66" i="1"/>
  <c r="I66" i="1"/>
  <c r="G66" i="1"/>
  <c r="F66" i="1"/>
  <c r="D66" i="1"/>
  <c r="K63" i="1" l="1"/>
  <c r="J63" i="1"/>
  <c r="I63" i="1"/>
  <c r="G63" i="1"/>
  <c r="F63" i="1"/>
  <c r="D63" i="1"/>
  <c r="K62" i="1"/>
  <c r="J62" i="1"/>
  <c r="I62" i="1"/>
  <c r="G62" i="1"/>
  <c r="F62" i="1"/>
  <c r="D62" i="1"/>
  <c r="K61" i="1"/>
  <c r="J61" i="1"/>
  <c r="I61" i="1"/>
  <c r="G61" i="1"/>
  <c r="F61" i="1"/>
  <c r="D61" i="1"/>
  <c r="K58" i="1" l="1"/>
  <c r="J58" i="1"/>
  <c r="I58" i="1"/>
  <c r="G58" i="1"/>
  <c r="F58" i="1"/>
  <c r="D58" i="1"/>
  <c r="K57" i="1" l="1"/>
  <c r="G57" i="1"/>
  <c r="F57" i="1"/>
  <c r="D57" i="1"/>
  <c r="K54" i="1" l="1"/>
  <c r="J54" i="1"/>
  <c r="I54" i="1"/>
  <c r="G54" i="1"/>
  <c r="F54" i="1"/>
  <c r="D54" i="1"/>
  <c r="K53" i="1"/>
  <c r="J53" i="1"/>
  <c r="I53" i="1"/>
  <c r="G53" i="1"/>
  <c r="F53" i="1"/>
  <c r="D53" i="1"/>
  <c r="K52" i="1"/>
  <c r="J52" i="1"/>
  <c r="I52" i="1"/>
  <c r="G52" i="1"/>
  <c r="F52" i="1"/>
  <c r="D52" i="1"/>
  <c r="K51" i="1"/>
  <c r="J51" i="1"/>
  <c r="I51" i="1"/>
  <c r="G51" i="1"/>
  <c r="F51" i="1"/>
  <c r="D51" i="1"/>
  <c r="K50" i="1"/>
  <c r="J50" i="1"/>
  <c r="I50" i="1"/>
  <c r="G50" i="1"/>
  <c r="F50" i="1"/>
  <c r="D50" i="1"/>
  <c r="K49" i="1"/>
  <c r="J49" i="1"/>
  <c r="I49" i="1"/>
  <c r="G49" i="1"/>
  <c r="F49" i="1"/>
  <c r="D49" i="1"/>
  <c r="K46" i="1" l="1"/>
  <c r="J46" i="1"/>
  <c r="I46" i="1"/>
  <c r="G46" i="1"/>
  <c r="F46" i="1"/>
  <c r="D46" i="1"/>
  <c r="K45" i="1"/>
  <c r="J45" i="1"/>
  <c r="I45" i="1"/>
  <c r="G45" i="1"/>
  <c r="F45" i="1"/>
  <c r="D45" i="1"/>
  <c r="K44" i="1"/>
  <c r="J44" i="1"/>
  <c r="I44" i="1"/>
  <c r="G44" i="1"/>
  <c r="F44" i="1"/>
  <c r="D44" i="1"/>
  <c r="K43" i="1"/>
  <c r="J43" i="1"/>
  <c r="I43" i="1"/>
  <c r="G43" i="1"/>
  <c r="F43" i="1"/>
  <c r="D43" i="1"/>
  <c r="K40" i="1" l="1"/>
  <c r="J40" i="1"/>
  <c r="I40" i="1"/>
  <c r="G40" i="1"/>
  <c r="F40" i="1"/>
  <c r="D40" i="1"/>
  <c r="K39" i="1"/>
  <c r="J39" i="1"/>
  <c r="I39" i="1"/>
  <c r="G39" i="1"/>
  <c r="F39" i="1"/>
  <c r="D39" i="1"/>
  <c r="K36" i="1" l="1"/>
  <c r="J36" i="1"/>
  <c r="I36" i="1"/>
  <c r="G36" i="1"/>
  <c r="F36" i="1"/>
  <c r="D36" i="1"/>
  <c r="K35" i="1"/>
  <c r="J35" i="1"/>
  <c r="I35" i="1"/>
  <c r="G35" i="1"/>
  <c r="F35" i="1"/>
  <c r="D35" i="1"/>
  <c r="K34" i="1"/>
  <c r="J34" i="1"/>
  <c r="I34" i="1"/>
  <c r="G34" i="1"/>
  <c r="F34" i="1"/>
  <c r="D34" i="1"/>
  <c r="K33" i="1"/>
  <c r="J33" i="1"/>
  <c r="I33" i="1"/>
  <c r="G33" i="1"/>
  <c r="F33" i="1"/>
  <c r="D33" i="1"/>
  <c r="K32" i="1"/>
  <c r="J32" i="1"/>
  <c r="I32" i="1"/>
  <c r="G32" i="1"/>
  <c r="F32" i="1"/>
  <c r="D32" i="1"/>
  <c r="K29" i="1" l="1"/>
  <c r="J29" i="1"/>
  <c r="I29" i="1"/>
  <c r="G29" i="1"/>
  <c r="F29" i="1"/>
  <c r="D29" i="1"/>
  <c r="K28" i="1"/>
  <c r="J28" i="1"/>
  <c r="I28" i="1"/>
  <c r="G28" i="1"/>
  <c r="F28" i="1"/>
  <c r="D28" i="1"/>
  <c r="K27" i="1"/>
  <c r="J27" i="1"/>
  <c r="I27" i="1"/>
  <c r="G27" i="1"/>
  <c r="F27" i="1"/>
  <c r="D27" i="1"/>
  <c r="K24" i="1" l="1"/>
  <c r="J24" i="1"/>
  <c r="I24" i="1"/>
  <c r="G24" i="1"/>
  <c r="F24" i="1"/>
  <c r="D24" i="1"/>
  <c r="K23" i="1"/>
  <c r="J23" i="1"/>
  <c r="I23" i="1"/>
  <c r="G23" i="1"/>
  <c r="F23" i="1"/>
  <c r="D23" i="1"/>
  <c r="K22" i="1"/>
  <c r="J22" i="1"/>
  <c r="I22" i="1"/>
  <c r="G22" i="1"/>
  <c r="F22" i="1"/>
  <c r="D22" i="1"/>
  <c r="K21" i="1"/>
  <c r="J21" i="1"/>
  <c r="I21" i="1"/>
  <c r="G21" i="1"/>
  <c r="F21" i="1"/>
  <c r="D21" i="1"/>
  <c r="K20" i="1"/>
  <c r="J20" i="1"/>
  <c r="I20" i="1"/>
  <c r="G20" i="1"/>
  <c r="F20" i="1"/>
  <c r="D20" i="1"/>
  <c r="K19" i="1"/>
  <c r="J19" i="1"/>
  <c r="I19" i="1"/>
  <c r="G19" i="1"/>
  <c r="F19" i="1"/>
  <c r="D19" i="1"/>
  <c r="K18" i="1"/>
  <c r="J18" i="1"/>
  <c r="I18" i="1"/>
  <c r="G18" i="1"/>
  <c r="F18" i="1"/>
  <c r="D18" i="1"/>
  <c r="K15" i="1" l="1"/>
  <c r="J15" i="1"/>
  <c r="I15" i="1"/>
  <c r="G15" i="1"/>
  <c r="F15" i="1"/>
  <c r="D15" i="1"/>
  <c r="K14" i="1"/>
  <c r="J14" i="1"/>
  <c r="I14" i="1"/>
  <c r="G14" i="1"/>
  <c r="F14" i="1"/>
  <c r="D14" i="1"/>
  <c r="K13" i="1"/>
  <c r="J13" i="1"/>
  <c r="I13" i="1"/>
  <c r="G13" i="1"/>
  <c r="F13" i="1"/>
  <c r="D13" i="1"/>
  <c r="K12" i="1"/>
  <c r="J12" i="1"/>
  <c r="I12" i="1"/>
  <c r="G12" i="1"/>
  <c r="F12" i="1"/>
  <c r="D12" i="1"/>
  <c r="K11" i="1"/>
  <c r="J11" i="1"/>
  <c r="I11" i="1"/>
  <c r="G11" i="1"/>
  <c r="F11" i="1"/>
  <c r="D11" i="1"/>
  <c r="K10" i="1"/>
  <c r="J10" i="1"/>
  <c r="I10" i="1"/>
  <c r="G10" i="1"/>
  <c r="F10" i="1"/>
  <c r="D10" i="1"/>
  <c r="K7" i="1" l="1"/>
  <c r="J7" i="1"/>
  <c r="I7" i="1"/>
  <c r="G7" i="1"/>
  <c r="F7" i="1"/>
  <c r="D7" i="1"/>
  <c r="K6" i="1"/>
  <c r="J6" i="1"/>
  <c r="I6" i="1"/>
  <c r="G6" i="1"/>
  <c r="F6" i="1"/>
  <c r="D6" i="1"/>
  <c r="K5" i="1"/>
  <c r="J5" i="1"/>
  <c r="I5" i="1"/>
  <c r="G5" i="1"/>
  <c r="F5" i="1"/>
  <c r="D5" i="1"/>
  <c r="K4" i="1"/>
  <c r="J4" i="1"/>
  <c r="I4" i="1"/>
  <c r="G4" i="1"/>
  <c r="F4" i="1"/>
  <c r="D4" i="1"/>
  <c r="H108" i="1" l="1"/>
  <c r="H107" i="1"/>
  <c r="H106" i="1"/>
  <c r="H105" i="1"/>
  <c r="H104" i="1"/>
  <c r="H101" i="1"/>
  <c r="H100" i="1"/>
  <c r="H99" i="1"/>
  <c r="H98" i="1"/>
  <c r="H95" i="1"/>
  <c r="H94" i="1"/>
  <c r="H91" i="1"/>
  <c r="H88" i="1"/>
  <c r="H85" i="1"/>
  <c r="H82" i="1"/>
  <c r="H81" i="1"/>
  <c r="H80" i="1"/>
  <c r="H79" i="1"/>
  <c r="H78" i="1"/>
  <c r="H77" i="1"/>
  <c r="H74" i="1"/>
  <c r="H71" i="1"/>
  <c r="H70" i="1"/>
  <c r="H69" i="1"/>
  <c r="H66" i="1"/>
  <c r="H63" i="1"/>
  <c r="H62" i="1"/>
  <c r="H61" i="1"/>
  <c r="H58" i="1"/>
  <c r="H54" i="1"/>
  <c r="H53" i="1"/>
  <c r="H52" i="1"/>
  <c r="H51" i="1"/>
  <c r="H50" i="1"/>
  <c r="H49" i="1"/>
  <c r="H46" i="1"/>
  <c r="H45" i="1"/>
  <c r="H44" i="1"/>
  <c r="H43" i="1"/>
  <c r="H40" i="1"/>
  <c r="H39" i="1"/>
  <c r="H36" i="1"/>
  <c r="H35" i="1"/>
  <c r="H34" i="1"/>
  <c r="H33" i="1"/>
  <c r="H32" i="1"/>
  <c r="H29" i="1"/>
  <c r="H28" i="1"/>
  <c r="H27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H7" i="1"/>
  <c r="H6" i="1"/>
  <c r="H5" i="1"/>
  <c r="H4" i="1"/>
  <c r="E108" i="1" l="1"/>
  <c r="E107" i="1"/>
  <c r="E106" i="1"/>
  <c r="E105" i="1"/>
  <c r="E104" i="1"/>
  <c r="E101" i="1"/>
  <c r="E100" i="1"/>
  <c r="E99" i="1"/>
  <c r="E98" i="1"/>
  <c r="E95" i="1"/>
  <c r="E94" i="1"/>
  <c r="E91" i="1"/>
  <c r="E88" i="1"/>
  <c r="E85" i="1"/>
  <c r="E82" i="1"/>
  <c r="E81" i="1"/>
  <c r="E80" i="1"/>
  <c r="E79" i="1"/>
  <c r="E78" i="1"/>
  <c r="E77" i="1"/>
  <c r="E74" i="1"/>
  <c r="E71" i="1"/>
  <c r="E70" i="1"/>
  <c r="E69" i="1"/>
  <c r="E66" i="1"/>
  <c r="E63" i="1"/>
  <c r="E62" i="1"/>
  <c r="E61" i="1"/>
  <c r="E58" i="1"/>
  <c r="E57" i="1"/>
  <c r="E54" i="1"/>
  <c r="E53" i="1"/>
  <c r="E52" i="1"/>
  <c r="E51" i="1"/>
  <c r="E50" i="1"/>
  <c r="E49" i="1"/>
  <c r="E46" i="1"/>
  <c r="E45" i="1"/>
  <c r="E44" i="1"/>
  <c r="E43" i="1"/>
  <c r="E40" i="1"/>
  <c r="E39" i="1"/>
  <c r="E36" i="1"/>
  <c r="E35" i="1"/>
  <c r="E34" i="1"/>
  <c r="E33" i="1"/>
  <c r="E32" i="1"/>
  <c r="E29" i="1"/>
  <c r="E28" i="1"/>
  <c r="E27" i="1"/>
  <c r="E24" i="1"/>
  <c r="E23" i="1"/>
  <c r="E22" i="1"/>
  <c r="E21" i="1"/>
  <c r="E20" i="1"/>
  <c r="E19" i="1"/>
  <c r="E18" i="1"/>
  <c r="E15" i="1"/>
  <c r="E14" i="1"/>
  <c r="E13" i="1"/>
  <c r="E12" i="1"/>
  <c r="E11" i="1"/>
  <c r="E10" i="1"/>
  <c r="E7" i="1"/>
  <c r="E6" i="1"/>
  <c r="E5" i="1"/>
  <c r="E4" i="1"/>
  <c r="C108" i="1" l="1"/>
  <c r="C107" i="1"/>
  <c r="C106" i="1"/>
  <c r="C105" i="1"/>
  <c r="C104" i="1"/>
  <c r="C101" i="1"/>
  <c r="C100" i="1"/>
  <c r="C99" i="1"/>
  <c r="C98" i="1"/>
  <c r="C95" i="1"/>
  <c r="C94" i="1"/>
  <c r="C91" i="1"/>
  <c r="C88" i="1"/>
  <c r="C85" i="1"/>
  <c r="C82" i="1"/>
  <c r="C81" i="1"/>
  <c r="C80" i="1"/>
  <c r="C79" i="1"/>
  <c r="C78" i="1"/>
  <c r="C77" i="1"/>
  <c r="C74" i="1"/>
  <c r="C71" i="1"/>
  <c r="C70" i="1"/>
  <c r="C69" i="1"/>
  <c r="C66" i="1"/>
  <c r="C63" i="1"/>
  <c r="C62" i="1"/>
  <c r="C61" i="1"/>
  <c r="C58" i="1"/>
  <c r="C57" i="1"/>
  <c r="C54" i="1"/>
  <c r="C53" i="1"/>
  <c r="C52" i="1"/>
  <c r="C51" i="1"/>
  <c r="C50" i="1"/>
  <c r="C49" i="1"/>
  <c r="C46" i="1"/>
  <c r="C45" i="1"/>
  <c r="C44" i="1"/>
  <c r="C43" i="1"/>
  <c r="C40" i="1"/>
  <c r="C39" i="1"/>
  <c r="C36" i="1"/>
  <c r="C35" i="1"/>
  <c r="C34" i="1"/>
  <c r="C33" i="1"/>
  <c r="C32" i="1"/>
  <c r="C29" i="1"/>
  <c r="C28" i="1"/>
  <c r="C27" i="1"/>
  <c r="C24" i="1"/>
  <c r="C23" i="1"/>
  <c r="C22" i="1"/>
  <c r="C21" i="1"/>
  <c r="C20" i="1"/>
  <c r="C19" i="1"/>
  <c r="C18" i="1"/>
  <c r="C15" i="1"/>
  <c r="C14" i="1"/>
  <c r="C13" i="1"/>
  <c r="C12" i="1"/>
  <c r="C11" i="1"/>
  <c r="C10" i="1"/>
  <c r="C7" i="1"/>
  <c r="C6" i="1"/>
  <c r="C5" i="1"/>
  <c r="C4" i="1"/>
  <c r="I92" i="1" l="1"/>
  <c r="M26" i="1" l="1"/>
  <c r="L85" i="1" l="1"/>
  <c r="K83" i="1" l="1"/>
  <c r="I25" i="1" l="1"/>
  <c r="M108" i="1" l="1"/>
  <c r="M107" i="1"/>
  <c r="M106" i="1"/>
  <c r="M105" i="1"/>
  <c r="M104" i="1"/>
  <c r="M101" i="1"/>
  <c r="M100" i="1"/>
  <c r="M99" i="1"/>
  <c r="M98" i="1"/>
  <c r="M95" i="1"/>
  <c r="M94" i="1"/>
  <c r="M91" i="1"/>
  <c r="M88" i="1"/>
  <c r="M85" i="1"/>
  <c r="M82" i="1"/>
  <c r="M81" i="1"/>
  <c r="M80" i="1"/>
  <c r="M79" i="1"/>
  <c r="M78" i="1"/>
  <c r="M77" i="1"/>
  <c r="M74" i="1"/>
  <c r="M71" i="1"/>
  <c r="M70" i="1"/>
  <c r="M69" i="1"/>
  <c r="M66" i="1"/>
  <c r="M63" i="1"/>
  <c r="M62" i="1"/>
  <c r="M61" i="1"/>
  <c r="M58" i="1"/>
  <c r="M57" i="1"/>
  <c r="M54" i="1"/>
  <c r="M53" i="1"/>
  <c r="M52" i="1"/>
  <c r="M51" i="1"/>
  <c r="M50" i="1"/>
  <c r="M49" i="1"/>
  <c r="M46" i="1"/>
  <c r="M45" i="1"/>
  <c r="M44" i="1"/>
  <c r="M43" i="1"/>
  <c r="M40" i="1"/>
  <c r="M39" i="1"/>
  <c r="M36" i="1"/>
  <c r="M35" i="1"/>
  <c r="M34" i="1"/>
  <c r="M33" i="1"/>
  <c r="M32" i="1"/>
  <c r="M29" i="1"/>
  <c r="M28" i="1"/>
  <c r="M27" i="1"/>
  <c r="M24" i="1"/>
  <c r="M23" i="1"/>
  <c r="M22" i="1"/>
  <c r="M21" i="1"/>
  <c r="M20" i="1"/>
  <c r="M19" i="1"/>
  <c r="M18" i="1"/>
  <c r="M15" i="1"/>
  <c r="M14" i="1"/>
  <c r="M13" i="1"/>
  <c r="M12" i="1"/>
  <c r="M11" i="1"/>
  <c r="M10" i="1"/>
  <c r="M7" i="1"/>
  <c r="M6" i="1"/>
  <c r="M5" i="1"/>
  <c r="M4" i="1"/>
  <c r="H72" i="1" l="1"/>
  <c r="D72" i="1" l="1"/>
  <c r="F72" i="1"/>
  <c r="K72" i="1"/>
  <c r="J72" i="1"/>
  <c r="I72" i="1"/>
  <c r="G72" i="1"/>
  <c r="E72" i="1" l="1"/>
  <c r="E109" i="1" l="1"/>
  <c r="E102" i="1"/>
  <c r="E96" i="1"/>
  <c r="E92" i="1"/>
  <c r="E89" i="1"/>
  <c r="E86" i="1"/>
  <c r="E83" i="1"/>
  <c r="E75" i="1"/>
  <c r="E67" i="1"/>
  <c r="E64" i="1"/>
  <c r="E59" i="1"/>
  <c r="E55" i="1"/>
  <c r="E47" i="1"/>
  <c r="E41" i="1"/>
  <c r="E37" i="1"/>
  <c r="E30" i="1"/>
  <c r="E25" i="1"/>
  <c r="E16" i="1"/>
  <c r="E8" i="1"/>
  <c r="H109" i="1"/>
  <c r="H102" i="1"/>
  <c r="H96" i="1"/>
  <c r="H92" i="1"/>
  <c r="H89" i="1"/>
  <c r="H86" i="1"/>
  <c r="H83" i="1"/>
  <c r="H75" i="1"/>
  <c r="H67" i="1"/>
  <c r="H64" i="1"/>
  <c r="H59" i="1"/>
  <c r="H55" i="1"/>
  <c r="H47" i="1"/>
  <c r="H41" i="1"/>
  <c r="H37" i="1"/>
  <c r="H30" i="1"/>
  <c r="H25" i="1"/>
  <c r="H16" i="1"/>
  <c r="H8" i="1"/>
  <c r="H111" i="1" l="1"/>
  <c r="E111" i="1"/>
  <c r="F109" i="1" l="1"/>
  <c r="F102" i="1"/>
  <c r="F96" i="1"/>
  <c r="F92" i="1"/>
  <c r="F89" i="1"/>
  <c r="F86" i="1"/>
  <c r="F83" i="1"/>
  <c r="F75" i="1"/>
  <c r="F67" i="1"/>
  <c r="F64" i="1"/>
  <c r="F59" i="1"/>
  <c r="F55" i="1"/>
  <c r="F47" i="1"/>
  <c r="F41" i="1"/>
  <c r="F37" i="1"/>
  <c r="F30" i="1"/>
  <c r="F25" i="1"/>
  <c r="F16" i="1"/>
  <c r="F8" i="1"/>
  <c r="F111" i="1" l="1"/>
  <c r="D64" i="1"/>
  <c r="I96" i="1" l="1"/>
  <c r="G96" i="1"/>
  <c r="J96" i="1"/>
  <c r="K96" i="1"/>
  <c r="L21" i="1" l="1"/>
  <c r="J16" i="1" l="1"/>
  <c r="D30" i="1" l="1"/>
  <c r="K89" i="1" l="1"/>
  <c r="K64" i="1" l="1"/>
  <c r="G47" i="1" l="1"/>
  <c r="K47" i="1"/>
  <c r="G16" i="1" l="1"/>
  <c r="G8" i="1" l="1"/>
  <c r="I59" i="1" l="1"/>
  <c r="D96" i="1" l="1"/>
  <c r="G25" i="1" l="1"/>
  <c r="D102" i="1" l="1"/>
  <c r="I16" i="1" l="1"/>
  <c r="K16" i="1"/>
  <c r="G55" i="1" l="1"/>
  <c r="I55" i="1"/>
  <c r="J55" i="1"/>
  <c r="K55" i="1"/>
  <c r="D89" i="1"/>
  <c r="I89" i="1" l="1"/>
  <c r="B115" i="1" l="1"/>
  <c r="K109" i="1"/>
  <c r="J109" i="1"/>
  <c r="I109" i="1"/>
  <c r="G109" i="1"/>
  <c r="D109" i="1"/>
  <c r="L108" i="1"/>
  <c r="L107" i="1"/>
  <c r="L106" i="1"/>
  <c r="L105" i="1"/>
  <c r="L104" i="1"/>
  <c r="K102" i="1"/>
  <c r="J102" i="1"/>
  <c r="I102" i="1"/>
  <c r="G102" i="1"/>
  <c r="L101" i="1"/>
  <c r="L100" i="1"/>
  <c r="L99" i="1"/>
  <c r="L98" i="1"/>
  <c r="L95" i="1"/>
  <c r="L94" i="1"/>
  <c r="K92" i="1"/>
  <c r="J92" i="1"/>
  <c r="G92" i="1"/>
  <c r="D92" i="1"/>
  <c r="L91" i="1"/>
  <c r="J89" i="1"/>
  <c r="G89" i="1"/>
  <c r="L88" i="1"/>
  <c r="K86" i="1"/>
  <c r="J86" i="1"/>
  <c r="I86" i="1"/>
  <c r="G86" i="1"/>
  <c r="D86" i="1"/>
  <c r="J83" i="1"/>
  <c r="I83" i="1"/>
  <c r="G83" i="1"/>
  <c r="D83" i="1"/>
  <c r="L82" i="1"/>
  <c r="L81" i="1"/>
  <c r="L80" i="1"/>
  <c r="L79" i="1"/>
  <c r="L78" i="1"/>
  <c r="L77" i="1"/>
  <c r="K75" i="1"/>
  <c r="J75" i="1"/>
  <c r="I75" i="1"/>
  <c r="G75" i="1"/>
  <c r="D75" i="1"/>
  <c r="L74" i="1"/>
  <c r="L71" i="1"/>
  <c r="L70" i="1"/>
  <c r="L69" i="1"/>
  <c r="K67" i="1"/>
  <c r="J67" i="1"/>
  <c r="I67" i="1"/>
  <c r="G67" i="1"/>
  <c r="D67" i="1"/>
  <c r="L66" i="1"/>
  <c r="J64" i="1"/>
  <c r="I64" i="1"/>
  <c r="G64" i="1"/>
  <c r="L63" i="1"/>
  <c r="L62" i="1"/>
  <c r="L61" i="1"/>
  <c r="K59" i="1"/>
  <c r="J59" i="1"/>
  <c r="G59" i="1"/>
  <c r="D59" i="1"/>
  <c r="L58" i="1"/>
  <c r="L57" i="1"/>
  <c r="D55" i="1"/>
  <c r="L54" i="1"/>
  <c r="L53" i="1"/>
  <c r="L52" i="1"/>
  <c r="L51" i="1"/>
  <c r="L50" i="1"/>
  <c r="L49" i="1"/>
  <c r="J47" i="1"/>
  <c r="I47" i="1"/>
  <c r="D47" i="1"/>
  <c r="L46" i="1"/>
  <c r="L45" i="1"/>
  <c r="L44" i="1"/>
  <c r="L43" i="1"/>
  <c r="K41" i="1"/>
  <c r="J41" i="1"/>
  <c r="I41" i="1"/>
  <c r="G41" i="1"/>
  <c r="D41" i="1"/>
  <c r="L40" i="1"/>
  <c r="L39" i="1"/>
  <c r="K37" i="1"/>
  <c r="J37" i="1"/>
  <c r="I37" i="1"/>
  <c r="G37" i="1"/>
  <c r="D37" i="1"/>
  <c r="L36" i="1"/>
  <c r="L35" i="1"/>
  <c r="L34" i="1"/>
  <c r="L33" i="1"/>
  <c r="L32" i="1"/>
  <c r="K30" i="1"/>
  <c r="J30" i="1"/>
  <c r="I30" i="1"/>
  <c r="G30" i="1"/>
  <c r="L29" i="1"/>
  <c r="L28" i="1"/>
  <c r="L27" i="1"/>
  <c r="K25" i="1"/>
  <c r="J25" i="1"/>
  <c r="D25" i="1"/>
  <c r="L24" i="1"/>
  <c r="L23" i="1"/>
  <c r="L22" i="1"/>
  <c r="L20" i="1"/>
  <c r="L19" i="1"/>
  <c r="L18" i="1"/>
  <c r="D16" i="1"/>
  <c r="L15" i="1"/>
  <c r="L14" i="1"/>
  <c r="L13" i="1"/>
  <c r="L12" i="1"/>
  <c r="L11" i="1"/>
  <c r="L10" i="1"/>
  <c r="K8" i="1"/>
  <c r="J8" i="1"/>
  <c r="I8" i="1"/>
  <c r="L7" i="1"/>
  <c r="L6" i="1"/>
  <c r="L5" i="1"/>
  <c r="G111" i="1" l="1"/>
  <c r="I111" i="1"/>
  <c r="J111" i="1"/>
  <c r="K111" i="1"/>
  <c r="L83" i="1"/>
  <c r="L86" i="1"/>
  <c r="L30" i="1"/>
  <c r="L47" i="1"/>
  <c r="L89" i="1"/>
  <c r="L55" i="1"/>
  <c r="L75" i="1"/>
  <c r="L92" i="1"/>
  <c r="L72" i="1"/>
  <c r="L109" i="1"/>
  <c r="L102" i="1"/>
  <c r="L96" i="1"/>
  <c r="L67" i="1"/>
  <c r="L64" i="1"/>
  <c r="L41" i="1"/>
  <c r="L37" i="1"/>
  <c r="L25" i="1"/>
  <c r="L16" i="1"/>
  <c r="D8" i="1"/>
  <c r="L59" i="1"/>
  <c r="L4" i="1"/>
  <c r="D111" i="1" l="1"/>
  <c r="L8" i="1"/>
  <c r="L111" i="1" l="1"/>
  <c r="C92" i="1" l="1"/>
  <c r="M92" i="1" s="1"/>
  <c r="C89" i="1"/>
  <c r="M89" i="1" s="1"/>
  <c r="C86" i="1"/>
  <c r="M86" i="1" s="1"/>
  <c r="C75" i="1"/>
  <c r="M75" i="1" s="1"/>
  <c r="C67" i="1"/>
  <c r="M67" i="1" s="1"/>
  <c r="C59" i="1"/>
  <c r="M59" i="1" s="1"/>
  <c r="C30" i="1" l="1"/>
  <c r="M30" i="1" s="1"/>
  <c r="C41" i="1"/>
  <c r="M41" i="1" s="1"/>
  <c r="C47" i="1"/>
  <c r="M47" i="1" s="1"/>
  <c r="C55" i="1"/>
  <c r="M55" i="1" s="1"/>
  <c r="C64" i="1"/>
  <c r="M64" i="1" s="1"/>
  <c r="C72" i="1"/>
  <c r="M72" i="1" s="1"/>
  <c r="C83" i="1"/>
  <c r="M83" i="1" s="1"/>
  <c r="C8" i="1"/>
  <c r="M8" i="1" s="1"/>
  <c r="C16" i="1"/>
  <c r="M16" i="1" s="1"/>
  <c r="C37" i="1"/>
  <c r="M37" i="1" s="1"/>
  <c r="C96" i="1"/>
  <c r="M96" i="1" s="1"/>
  <c r="C25" i="1"/>
  <c r="M25" i="1" s="1"/>
  <c r="C102" i="1"/>
  <c r="M102" i="1" s="1"/>
  <c r="C109" i="1"/>
  <c r="M109" i="1" s="1"/>
  <c r="C111" i="1" l="1"/>
  <c r="M111" i="1" s="1"/>
</calcChain>
</file>

<file path=xl/sharedStrings.xml><?xml version="1.0" encoding="utf-8"?>
<sst xmlns="http://schemas.openxmlformats.org/spreadsheetml/2006/main" count="106" uniqueCount="106">
  <si>
    <t>Circuit</t>
  </si>
  <si>
    <t xml:space="preserve">County </t>
  </si>
  <si>
    <t>Escambia</t>
  </si>
  <si>
    <t>Okaloosa</t>
  </si>
  <si>
    <t xml:space="preserve">Walton </t>
  </si>
  <si>
    <t xml:space="preserve">1 Total </t>
  </si>
  <si>
    <t>Gadsden</t>
  </si>
  <si>
    <t xml:space="preserve">Jefferson </t>
  </si>
  <si>
    <t xml:space="preserve">Leon </t>
  </si>
  <si>
    <t xml:space="preserve">Liberty </t>
  </si>
  <si>
    <t>Wakulla</t>
  </si>
  <si>
    <t>2 Total</t>
  </si>
  <si>
    <t>Columbia</t>
  </si>
  <si>
    <t>Dixie</t>
  </si>
  <si>
    <t xml:space="preserve">Hamilton </t>
  </si>
  <si>
    <t>Lafayette</t>
  </si>
  <si>
    <t xml:space="preserve">Madison </t>
  </si>
  <si>
    <t>Suwannee</t>
  </si>
  <si>
    <t>Taylor</t>
  </si>
  <si>
    <t>3 Total</t>
  </si>
  <si>
    <t xml:space="preserve">Clay </t>
  </si>
  <si>
    <t xml:space="preserve">Duval </t>
  </si>
  <si>
    <t>Nassau</t>
  </si>
  <si>
    <t>4 Total</t>
  </si>
  <si>
    <t>Citrus</t>
  </si>
  <si>
    <t>Hernando</t>
  </si>
  <si>
    <t>Lake</t>
  </si>
  <si>
    <t>Marion</t>
  </si>
  <si>
    <t>Sumter</t>
  </si>
  <si>
    <t>5 Total</t>
  </si>
  <si>
    <t>Pasco</t>
  </si>
  <si>
    <t>Pinellas</t>
  </si>
  <si>
    <t xml:space="preserve">6 Total </t>
  </si>
  <si>
    <t>Flagler</t>
  </si>
  <si>
    <t>Putnam</t>
  </si>
  <si>
    <t>St. Johns</t>
  </si>
  <si>
    <t>Volusia</t>
  </si>
  <si>
    <t xml:space="preserve">7 Total </t>
  </si>
  <si>
    <t>Alachua</t>
  </si>
  <si>
    <t>Baker</t>
  </si>
  <si>
    <t>Bradford</t>
  </si>
  <si>
    <t>Gilchrist</t>
  </si>
  <si>
    <t>Levy</t>
  </si>
  <si>
    <t>Union</t>
  </si>
  <si>
    <t xml:space="preserve">8 Total </t>
  </si>
  <si>
    <t>Orange</t>
  </si>
  <si>
    <t>Osceola</t>
  </si>
  <si>
    <t>9 Total</t>
  </si>
  <si>
    <t>Hardee</t>
  </si>
  <si>
    <t>Highlands</t>
  </si>
  <si>
    <t>Polk</t>
  </si>
  <si>
    <t xml:space="preserve">10 Total </t>
  </si>
  <si>
    <t>Miami-Dade</t>
  </si>
  <si>
    <t xml:space="preserve">11 Total </t>
  </si>
  <si>
    <t>DeSoto</t>
  </si>
  <si>
    <t>Manatee</t>
  </si>
  <si>
    <t>Sarasota</t>
  </si>
  <si>
    <t xml:space="preserve">12 Total </t>
  </si>
  <si>
    <t>Hillsborough</t>
  </si>
  <si>
    <t xml:space="preserve">13 Total </t>
  </si>
  <si>
    <t>Bay</t>
  </si>
  <si>
    <t>Calhoun</t>
  </si>
  <si>
    <t>Gulf</t>
  </si>
  <si>
    <t>Holmes</t>
  </si>
  <si>
    <t>Jackson</t>
  </si>
  <si>
    <t>Washington</t>
  </si>
  <si>
    <t xml:space="preserve">14 Total </t>
  </si>
  <si>
    <t xml:space="preserve">Palm Beach </t>
  </si>
  <si>
    <t xml:space="preserve">15 Total </t>
  </si>
  <si>
    <t>Monroe</t>
  </si>
  <si>
    <t xml:space="preserve">16 Total </t>
  </si>
  <si>
    <t>Broward</t>
  </si>
  <si>
    <t xml:space="preserve">17 Total </t>
  </si>
  <si>
    <t>Brevard</t>
  </si>
  <si>
    <t>Seminole</t>
  </si>
  <si>
    <t xml:space="preserve">18 Total </t>
  </si>
  <si>
    <t>Indian River</t>
  </si>
  <si>
    <t xml:space="preserve">Martin </t>
  </si>
  <si>
    <t>Okeechobee</t>
  </si>
  <si>
    <t>St. Lucie</t>
  </si>
  <si>
    <t xml:space="preserve">19 Total </t>
  </si>
  <si>
    <t>Charlotte</t>
  </si>
  <si>
    <t>Collier</t>
  </si>
  <si>
    <t>Glades</t>
  </si>
  <si>
    <t>Hendry</t>
  </si>
  <si>
    <t>Lee</t>
  </si>
  <si>
    <t xml:space="preserve">20 Total </t>
  </si>
  <si>
    <t>Statewide Total</t>
  </si>
  <si>
    <t>Santa Rosa</t>
  </si>
  <si>
    <t>Newly Certified Volunteers</t>
  </si>
  <si>
    <t>Discharged Volunteers</t>
  </si>
  <si>
    <t>Printed:</t>
  </si>
  <si>
    <t>Percent of Children with a Volunteer</t>
  </si>
  <si>
    <t>Rev. 1</t>
  </si>
  <si>
    <t>Certified
Case Volunteers</t>
  </si>
  <si>
    <t>6+ Months Inactive Volunteers</t>
  </si>
  <si>
    <t>Franklin</t>
  </si>
  <si>
    <t>Children Assigned to a Volunteer</t>
  </si>
  <si>
    <r>
      <rPr>
        <vertAlign val="superscript"/>
        <sz val="13"/>
        <rFont val="Calibri"/>
        <family val="2"/>
        <scheme val="minor"/>
      </rPr>
      <t xml:space="preserve">1 </t>
    </r>
    <r>
      <rPr>
        <sz val="13"/>
        <rFont val="Calibri"/>
        <family val="2"/>
        <scheme val="minor"/>
      </rPr>
      <t>Derived from DCF supplied data - does not include children with no current legal status.</t>
    </r>
  </si>
  <si>
    <r>
      <t>Total Dependent Children in Out of Home Care</t>
    </r>
    <r>
      <rPr>
        <b/>
        <vertAlign val="superscript"/>
        <sz val="12"/>
        <rFont val="Calibri"/>
        <family val="2"/>
        <scheme val="minor"/>
      </rPr>
      <t>1</t>
    </r>
  </si>
  <si>
    <t>Percent Child Representation</t>
  </si>
  <si>
    <t>Florida Guardian ad Litem Program
Representation Report:  October 2016</t>
  </si>
  <si>
    <t>Total Dependent Children by County of Jurisdiction1 
October 2016</t>
  </si>
  <si>
    <t>Children Appointed to GAL Program October 2016</t>
  </si>
  <si>
    <t>Total Volunteers October 2016</t>
  </si>
  <si>
    <t>Of the total children appointed to the Program - 133 were receiving limited GAL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</si>
</sst>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3"/>
      <name val="Calibri"/>
      <family val="2"/>
      <scheme val="minor"/>
    </font>
    <font>
      <vertAlign val="superscript"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/>
    <xf numFmtId="10" fontId="3" fillId="0" borderId="0" xfId="0" applyNumberFormat="1" applyFont="1" applyAlignment="1">
      <alignment horizontal="center"/>
    </xf>
    <xf numFmtId="0" fontId="8" fillId="0" borderId="0" xfId="0" applyFont="1" applyAlignment="1"/>
    <xf numFmtId="3" fontId="6" fillId="0" borderId="0" xfId="0" applyNumberFormat="1" applyFont="1" applyAlignment="1"/>
    <xf numFmtId="3" fontId="6" fillId="0" borderId="0" xfId="0" applyNumberFormat="1" applyFont="1" applyFill="1" applyAlignment="1"/>
    <xf numFmtId="1" fontId="6" fillId="0" borderId="0" xfId="0" applyNumberFormat="1" applyFont="1" applyAlignment="1"/>
    <xf numFmtId="10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14" fontId="4" fillId="0" borderId="0" xfId="0" applyNumberFormat="1" applyFont="1" applyAlignment="1">
      <alignment horizontal="left"/>
    </xf>
    <xf numFmtId="3" fontId="6" fillId="0" borderId="1" xfId="0" applyNumberFormat="1" applyFont="1" applyBorder="1" applyAlignment="1"/>
    <xf numFmtId="3" fontId="6" fillId="0" borderId="1" xfId="0" quotePrefix="1" applyNumberFormat="1" applyFont="1" applyBorder="1" applyAlignment="1"/>
    <xf numFmtId="3" fontId="6" fillId="0" borderId="1" xfId="0" applyNumberFormat="1" applyFont="1" applyFill="1" applyBorder="1" applyAlignment="1"/>
    <xf numFmtId="1" fontId="6" fillId="0" borderId="1" xfId="0" applyNumberFormat="1" applyFont="1" applyBorder="1" applyAlignment="1"/>
    <xf numFmtId="10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6" fillId="0" borderId="1" xfId="0" quotePrefix="1" applyNumberFormat="1" applyFont="1" applyFill="1" applyBorder="1" applyAlignment="1"/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/>
    <xf numFmtId="10" fontId="6" fillId="0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/>
    <xf numFmtId="10" fontId="6" fillId="0" borderId="0" xfId="0" applyNumberFormat="1" applyFont="1" applyBorder="1" applyAlignment="1">
      <alignment horizontal="center"/>
    </xf>
    <xf numFmtId="164" fontId="14" fillId="0" borderId="0" xfId="0" applyNumberFormat="1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10" fillId="0" borderId="0" xfId="0" applyFont="1" applyBorder="1" applyAlignment="1">
      <alignment horizontal="left" wrapText="1"/>
    </xf>
    <xf numFmtId="0" fontId="3" fillId="3" borderId="1" xfId="0" applyFont="1" applyFill="1" applyBorder="1" applyAlignment="1"/>
    <xf numFmtId="3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/>
    <xf numFmtId="0" fontId="8" fillId="3" borderId="4" xfId="0" applyFont="1" applyFill="1" applyBorder="1" applyAlignment="1"/>
    <xf numFmtId="0" fontId="3" fillId="3" borderId="4" xfId="0" applyFont="1" applyFill="1" applyBorder="1" applyAlignment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>
      <alignment wrapText="1"/>
    </xf>
    <xf numFmtId="164" fontId="6" fillId="2" borderId="0" xfId="0" applyNumberFormat="1" applyFont="1" applyFill="1" applyAlignment="1"/>
    <xf numFmtId="3" fontId="3" fillId="0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0" fontId="3" fillId="2" borderId="0" xfId="0" applyNumberFormat="1" applyFont="1" applyFill="1" applyBorder="1" applyAlignment="1">
      <alignment horizontal="left" wrapText="1"/>
    </xf>
    <xf numFmtId="164" fontId="6" fillId="0" borderId="1" xfId="0" applyNumberFormat="1" applyFont="1" applyBorder="1" applyAlignment="1"/>
    <xf numFmtId="164" fontId="6" fillId="0" borderId="0" xfId="0" applyNumberFormat="1" applyFont="1" applyAlignment="1"/>
    <xf numFmtId="0" fontId="6" fillId="3" borderId="4" xfId="0" applyFont="1" applyFill="1" applyBorder="1" applyAlignment="1"/>
    <xf numFmtId="164" fontId="6" fillId="0" borderId="1" xfId="0" applyNumberFormat="1" applyFont="1" applyFill="1" applyBorder="1" applyAlignment="1"/>
    <xf numFmtId="3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/>
    <xf numFmtId="0" fontId="12" fillId="0" borderId="2" xfId="0" applyFont="1" applyBorder="1" applyAlignment="1">
      <alignment horizontal="left" vertical="center" wrapText="1" indent="10"/>
    </xf>
    <xf numFmtId="3" fontId="3" fillId="5" borderId="1" xfId="0" applyNumberFormat="1" applyFont="1" applyFill="1" applyBorder="1" applyAlignment="1"/>
    <xf numFmtId="1" fontId="3" fillId="5" borderId="1" xfId="0" applyNumberFormat="1" applyFont="1" applyFill="1" applyBorder="1" applyAlignment="1"/>
    <xf numFmtId="10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/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99FF99"/>
      <color rgb="FF99FF66"/>
      <color rgb="FF66FF66"/>
      <color rgb="FF33CC33"/>
      <color rgb="FFDAE7F6"/>
      <color rgb="FF99FFCC"/>
      <color rgb="FFFFFF00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35718</xdr:rowOff>
    </xdr:from>
    <xdr:to>
      <xdr:col>1</xdr:col>
      <xdr:colOff>450075</xdr:colOff>
      <xdr:row>0</xdr:row>
      <xdr:rowOff>858678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35718"/>
          <a:ext cx="1057294" cy="822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Octo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2016%20DATA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October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CIRCUIT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N6">
            <v>551</v>
          </cell>
          <cell r="R6">
            <v>668</v>
          </cell>
        </row>
        <row r="7">
          <cell r="N7">
            <v>393</v>
          </cell>
          <cell r="R7">
            <v>539</v>
          </cell>
        </row>
        <row r="8">
          <cell r="N8">
            <v>252</v>
          </cell>
          <cell r="R8">
            <v>320</v>
          </cell>
        </row>
        <row r="9">
          <cell r="N9">
            <v>225</v>
          </cell>
          <cell r="R9">
            <v>282</v>
          </cell>
        </row>
        <row r="13">
          <cell r="N13">
            <v>5</v>
          </cell>
          <cell r="R13">
            <v>9</v>
          </cell>
        </row>
        <row r="14">
          <cell r="N14">
            <v>26</v>
          </cell>
          <cell r="R14">
            <v>39</v>
          </cell>
        </row>
        <row r="15">
          <cell r="N15">
            <v>3</v>
          </cell>
          <cell r="R15">
            <v>6</v>
          </cell>
        </row>
        <row r="16">
          <cell r="N16">
            <v>224</v>
          </cell>
          <cell r="R16">
            <v>273</v>
          </cell>
        </row>
        <row r="17">
          <cell r="N17">
            <v>7</v>
          </cell>
          <cell r="R17">
            <v>9</v>
          </cell>
        </row>
        <row r="18">
          <cell r="N18">
            <v>18</v>
          </cell>
          <cell r="R18">
            <v>28</v>
          </cell>
        </row>
        <row r="22">
          <cell r="N22">
            <v>203</v>
          </cell>
          <cell r="R22">
            <v>257</v>
          </cell>
        </row>
        <row r="23">
          <cell r="N23">
            <v>46</v>
          </cell>
          <cell r="R23">
            <v>55</v>
          </cell>
        </row>
        <row r="24">
          <cell r="N24">
            <v>14</v>
          </cell>
          <cell r="R24">
            <v>24</v>
          </cell>
        </row>
        <row r="25">
          <cell r="N25">
            <v>3</v>
          </cell>
          <cell r="R25">
            <v>4</v>
          </cell>
        </row>
        <row r="26">
          <cell r="N26">
            <v>21</v>
          </cell>
          <cell r="R26">
            <v>26</v>
          </cell>
        </row>
        <row r="27">
          <cell r="N27">
            <v>71</v>
          </cell>
          <cell r="R27">
            <v>75</v>
          </cell>
        </row>
        <row r="28">
          <cell r="N28">
            <v>45</v>
          </cell>
          <cell r="R28">
            <v>49</v>
          </cell>
        </row>
        <row r="32">
          <cell r="N32">
            <v>239</v>
          </cell>
          <cell r="R32">
            <v>311</v>
          </cell>
        </row>
        <row r="33">
          <cell r="N33">
            <v>791</v>
          </cell>
          <cell r="R33">
            <v>924</v>
          </cell>
        </row>
        <row r="34">
          <cell r="N34">
            <v>97</v>
          </cell>
          <cell r="R34">
            <v>125</v>
          </cell>
        </row>
        <row r="38">
          <cell r="N38">
            <v>306</v>
          </cell>
          <cell r="R38">
            <v>387</v>
          </cell>
        </row>
        <row r="39">
          <cell r="N39">
            <v>381</v>
          </cell>
          <cell r="R39">
            <v>493</v>
          </cell>
        </row>
        <row r="40">
          <cell r="N40">
            <v>243</v>
          </cell>
          <cell r="R40">
            <v>338</v>
          </cell>
        </row>
        <row r="41">
          <cell r="N41">
            <v>582</v>
          </cell>
          <cell r="R41">
            <v>812</v>
          </cell>
        </row>
        <row r="42">
          <cell r="N42">
            <v>88</v>
          </cell>
          <cell r="R42">
            <v>117</v>
          </cell>
        </row>
        <row r="46">
          <cell r="N46">
            <v>754</v>
          </cell>
          <cell r="R46">
            <v>957</v>
          </cell>
        </row>
        <row r="47">
          <cell r="N47">
            <v>1164</v>
          </cell>
          <cell r="R47">
            <v>1575</v>
          </cell>
        </row>
        <row r="51">
          <cell r="N51">
            <v>120</v>
          </cell>
          <cell r="R51">
            <v>139</v>
          </cell>
        </row>
        <row r="52">
          <cell r="N52">
            <v>209</v>
          </cell>
          <cell r="R52">
            <v>253</v>
          </cell>
        </row>
        <row r="53">
          <cell r="N53">
            <v>219</v>
          </cell>
          <cell r="R53">
            <v>261</v>
          </cell>
        </row>
        <row r="54">
          <cell r="N54">
            <v>884</v>
          </cell>
          <cell r="R54">
            <v>1067</v>
          </cell>
        </row>
        <row r="58">
          <cell r="N58">
            <v>301</v>
          </cell>
          <cell r="R58">
            <v>370</v>
          </cell>
        </row>
        <row r="59">
          <cell r="N59">
            <v>47</v>
          </cell>
          <cell r="R59">
            <v>55</v>
          </cell>
        </row>
        <row r="60">
          <cell r="N60">
            <v>49</v>
          </cell>
          <cell r="R60">
            <v>57</v>
          </cell>
        </row>
        <row r="61">
          <cell r="N61">
            <v>39</v>
          </cell>
          <cell r="R61">
            <v>45</v>
          </cell>
        </row>
        <row r="62">
          <cell r="N62">
            <v>59</v>
          </cell>
          <cell r="R62">
            <v>75</v>
          </cell>
        </row>
        <row r="63">
          <cell r="N63">
            <v>8</v>
          </cell>
          <cell r="R63">
            <v>18</v>
          </cell>
        </row>
        <row r="67">
          <cell r="N67">
            <v>951</v>
          </cell>
          <cell r="R67">
            <v>1404</v>
          </cell>
        </row>
        <row r="68">
          <cell r="N68">
            <v>314</v>
          </cell>
          <cell r="R68">
            <v>406</v>
          </cell>
        </row>
        <row r="72">
          <cell r="N72">
            <v>45</v>
          </cell>
          <cell r="R72">
            <v>58</v>
          </cell>
        </row>
        <row r="73">
          <cell r="N73">
            <v>102</v>
          </cell>
          <cell r="R73">
            <v>133</v>
          </cell>
        </row>
        <row r="74">
          <cell r="N74">
            <v>1126</v>
          </cell>
          <cell r="R74">
            <v>1542</v>
          </cell>
        </row>
        <row r="78">
          <cell r="N78">
            <v>1822</v>
          </cell>
          <cell r="R78">
            <v>2693</v>
          </cell>
        </row>
        <row r="82">
          <cell r="N82">
            <v>70</v>
          </cell>
          <cell r="R82">
            <v>90</v>
          </cell>
        </row>
        <row r="83">
          <cell r="N83">
            <v>707</v>
          </cell>
          <cell r="R83">
            <v>905</v>
          </cell>
        </row>
        <row r="84">
          <cell r="N84">
            <v>329</v>
          </cell>
          <cell r="R84">
            <v>436</v>
          </cell>
        </row>
        <row r="88">
          <cell r="N88">
            <v>2239</v>
          </cell>
          <cell r="R88">
            <v>3533</v>
          </cell>
        </row>
        <row r="92">
          <cell r="N92">
            <v>333</v>
          </cell>
          <cell r="R92">
            <v>472</v>
          </cell>
        </row>
        <row r="93">
          <cell r="N93">
            <v>39</v>
          </cell>
          <cell r="R93">
            <v>41</v>
          </cell>
        </row>
        <row r="94">
          <cell r="N94">
            <v>5</v>
          </cell>
          <cell r="R94">
            <v>8</v>
          </cell>
        </row>
        <row r="95">
          <cell r="N95">
            <v>40</v>
          </cell>
          <cell r="R95">
            <v>49</v>
          </cell>
        </row>
        <row r="96">
          <cell r="N96">
            <v>112</v>
          </cell>
          <cell r="R96">
            <v>128</v>
          </cell>
        </row>
        <row r="97">
          <cell r="N97">
            <v>20</v>
          </cell>
          <cell r="R97">
            <v>31</v>
          </cell>
        </row>
        <row r="101">
          <cell r="N101">
            <v>1108</v>
          </cell>
          <cell r="R101">
            <v>1541</v>
          </cell>
        </row>
        <row r="105">
          <cell r="N105">
            <v>85</v>
          </cell>
          <cell r="R105">
            <v>140</v>
          </cell>
        </row>
        <row r="109">
          <cell r="N109">
            <v>2331</v>
          </cell>
          <cell r="R109">
            <v>3310</v>
          </cell>
        </row>
        <row r="113">
          <cell r="N113">
            <v>718</v>
          </cell>
          <cell r="R113">
            <v>997</v>
          </cell>
        </row>
        <row r="114">
          <cell r="N114">
            <v>394</v>
          </cell>
          <cell r="R114">
            <v>616</v>
          </cell>
        </row>
        <row r="118">
          <cell r="N118">
            <v>141</v>
          </cell>
          <cell r="R118">
            <v>169</v>
          </cell>
        </row>
        <row r="119">
          <cell r="N119">
            <v>81</v>
          </cell>
          <cell r="R119">
            <v>133</v>
          </cell>
        </row>
        <row r="120">
          <cell r="N120">
            <v>97</v>
          </cell>
          <cell r="R120">
            <v>142</v>
          </cell>
        </row>
        <row r="121">
          <cell r="N121">
            <v>339</v>
          </cell>
          <cell r="R121">
            <v>489</v>
          </cell>
        </row>
        <row r="125">
          <cell r="N125">
            <v>330</v>
          </cell>
          <cell r="R125">
            <v>412</v>
          </cell>
        </row>
        <row r="126">
          <cell r="N126">
            <v>191</v>
          </cell>
          <cell r="R126">
            <v>308</v>
          </cell>
        </row>
        <row r="127">
          <cell r="N127">
            <v>13</v>
          </cell>
          <cell r="R127">
            <v>24</v>
          </cell>
        </row>
        <row r="128">
          <cell r="N128">
            <v>68</v>
          </cell>
          <cell r="R128">
            <v>110</v>
          </cell>
        </row>
        <row r="129">
          <cell r="N129">
            <v>838</v>
          </cell>
          <cell r="R129">
            <v>1134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0.16"/>
      <sheetName val="8th Circuit County Sum 10.16"/>
      <sheetName val="Alachua 10.16"/>
      <sheetName val="Baker 10.16"/>
      <sheetName val="Bradford 10.16"/>
      <sheetName val="Gilchrist 10.16"/>
      <sheetName val="Levy 10.16"/>
      <sheetName val="Union 10.16"/>
      <sheetName val="8th Circuit Summary 9.16"/>
      <sheetName val="8th Circuit County Sum 9.16"/>
      <sheetName val="Alachua 9.16"/>
      <sheetName val="Baker 9.16"/>
      <sheetName val="Bradford 9.16"/>
      <sheetName val="Gilchrist 9.16"/>
      <sheetName val="Levy 9.16"/>
      <sheetName val="Union 9.16"/>
      <sheetName val="8th Circuit Summary 8.16"/>
      <sheetName val="8th Circuit County Sum 8.16"/>
      <sheetName val="Alachua 8.16"/>
      <sheetName val="Baker 8.16"/>
      <sheetName val="Bradford 8.16"/>
      <sheetName val="Gilchrist 8.16"/>
      <sheetName val="Levy 8.16"/>
      <sheetName val="Union 8.16"/>
      <sheetName val="8th Circuit Summary 7.16"/>
      <sheetName val="8th County Sum 7.16"/>
      <sheetName val="Alachua 7.16"/>
      <sheetName val="Baker 7.16"/>
      <sheetName val="Bradford 7.16"/>
      <sheetName val="Gilchrist 7.16"/>
      <sheetName val="Levy 7.16"/>
      <sheetName val="Union 7.16"/>
      <sheetName val="8th Circuit Summary 6.16"/>
      <sheetName val="8th Circuit County Sum 6.16"/>
      <sheetName val="Alachua 6.16"/>
      <sheetName val="Baker 6.16"/>
      <sheetName val="Bradford 6.16"/>
      <sheetName val="Gilchrist 6.16"/>
      <sheetName val="Levy 6.16"/>
      <sheetName val="Union 6.16"/>
      <sheetName val="8th Circuit Summary 5.16"/>
      <sheetName val="8th Circuit County Sum 5.16"/>
      <sheetName val="Alachua 5.16"/>
      <sheetName val="Baker 5.16"/>
      <sheetName val="Bradford 5.16"/>
      <sheetName val="Gilchrist 5.16"/>
      <sheetName val="Levy 5.16"/>
      <sheetName val="Union 5.16"/>
      <sheetName val="8th Circuit Summary 4.16"/>
      <sheetName val="8th Circuit County Sum 4.16"/>
      <sheetName val="Alachua 4.16"/>
      <sheetName val="Baker 4.16"/>
      <sheetName val="Bradford 4.16"/>
      <sheetName val="Gilchrist 4.16"/>
      <sheetName val="Levy 4.16"/>
      <sheetName val="Union 4.16"/>
      <sheetName val="8th Circuit Summary 3.16"/>
      <sheetName val="Alachua 3.16"/>
      <sheetName val="Baker 3.16"/>
      <sheetName val="Bradford 3.16"/>
      <sheetName val="Gilchrist 3.16"/>
      <sheetName val="Levy 3.16"/>
      <sheetName val="Union 3.16"/>
      <sheetName val="8th Circuit Summary 2.16"/>
      <sheetName val="Alachua 2.16"/>
      <sheetName val="Baker 2.16"/>
      <sheetName val="Bradford 2.16"/>
      <sheetName val="Gilchrist 2.16"/>
      <sheetName val="Levy 2.16"/>
      <sheetName val="Union 2.16"/>
      <sheetName val="8th Circuit Summary 1.16"/>
      <sheetName val="Alachua 1.16"/>
      <sheetName val="Baker 1.16"/>
      <sheetName val="Bradford 1.16"/>
      <sheetName val="Gilchrist 1.16"/>
      <sheetName val="Levy 1.16"/>
      <sheetName val="Union 1.16"/>
    </sheetNames>
    <sheetDataSet>
      <sheetData sheetId="0"/>
      <sheetData sheetId="1"/>
      <sheetData sheetId="2">
        <row r="7">
          <cell r="B7">
            <v>345</v>
          </cell>
        </row>
        <row r="11">
          <cell r="B11">
            <v>330</v>
          </cell>
        </row>
        <row r="13">
          <cell r="B13">
            <v>0</v>
          </cell>
        </row>
        <row r="16">
          <cell r="H16">
            <v>185</v>
          </cell>
        </row>
        <row r="17">
          <cell r="H17">
            <v>47</v>
          </cell>
        </row>
        <row r="19">
          <cell r="H19">
            <v>9</v>
          </cell>
        </row>
        <row r="20">
          <cell r="H20">
            <v>0</v>
          </cell>
        </row>
        <row r="21">
          <cell r="H21">
            <v>239</v>
          </cell>
        </row>
      </sheetData>
      <sheetData sheetId="3">
        <row r="7">
          <cell r="B7">
            <v>59</v>
          </cell>
        </row>
        <row r="11">
          <cell r="B11">
            <v>47</v>
          </cell>
        </row>
        <row r="13">
          <cell r="B13">
            <v>0</v>
          </cell>
        </row>
        <row r="16">
          <cell r="H16">
            <v>18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21</v>
          </cell>
        </row>
      </sheetData>
      <sheetData sheetId="4">
        <row r="7">
          <cell r="B7">
            <v>61</v>
          </cell>
        </row>
        <row r="11">
          <cell r="B11">
            <v>56</v>
          </cell>
        </row>
        <row r="13">
          <cell r="B13">
            <v>0</v>
          </cell>
        </row>
        <row r="16">
          <cell r="H16">
            <v>19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24</v>
          </cell>
        </row>
      </sheetData>
      <sheetData sheetId="5">
        <row r="7">
          <cell r="B7">
            <v>46</v>
          </cell>
        </row>
        <row r="11">
          <cell r="B11">
            <v>32</v>
          </cell>
        </row>
        <row r="13">
          <cell r="B13">
            <v>0</v>
          </cell>
        </row>
        <row r="16">
          <cell r="H16">
            <v>8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11</v>
          </cell>
        </row>
      </sheetData>
      <sheetData sheetId="6">
        <row r="7">
          <cell r="B7">
            <v>68</v>
          </cell>
        </row>
        <row r="11">
          <cell r="B11">
            <v>51</v>
          </cell>
        </row>
        <row r="13">
          <cell r="B13">
            <v>0</v>
          </cell>
        </row>
        <row r="16">
          <cell r="H16">
            <v>28</v>
          </cell>
        </row>
        <row r="17">
          <cell r="H17">
            <v>3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31</v>
          </cell>
        </row>
      </sheetData>
      <sheetData sheetId="7">
        <row r="7">
          <cell r="B7">
            <v>22</v>
          </cell>
        </row>
        <row r="11">
          <cell r="B11">
            <v>14</v>
          </cell>
        </row>
        <row r="13">
          <cell r="B13">
            <v>0</v>
          </cell>
        </row>
        <row r="16">
          <cell r="H16">
            <v>2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K7">
            <v>1274</v>
          </cell>
        </row>
        <row r="11">
          <cell r="K11">
            <v>596</v>
          </cell>
        </row>
        <row r="15">
          <cell r="K15">
            <v>324</v>
          </cell>
        </row>
        <row r="20">
          <cell r="K20">
            <v>324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0.16"/>
      <sheetName val="9th Circuit 9.16"/>
      <sheetName val="9th Circuit 8.16"/>
      <sheetName val="9th Circuit 7.16"/>
      <sheetName val="9th Circuit 6.16"/>
      <sheetName val="9th Circuit 5.16"/>
      <sheetName val="9th Circuit 4.16"/>
      <sheetName val="9th Circuit 3.16"/>
      <sheetName val="9th Circuit 2.16"/>
      <sheetName val="9th Circuit 1.16"/>
    </sheetNames>
    <sheetDataSet>
      <sheetData sheetId="0">
        <row r="7">
          <cell r="B7">
            <v>415</v>
          </cell>
        </row>
        <row r="11">
          <cell r="B11">
            <v>304</v>
          </cell>
        </row>
        <row r="13">
          <cell r="B13">
            <v>0</v>
          </cell>
        </row>
        <row r="16">
          <cell r="H16">
            <v>143</v>
          </cell>
        </row>
        <row r="17">
          <cell r="H17">
            <v>57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215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0.16"/>
      <sheetName val="10th Circuit County Sum 10.16"/>
      <sheetName val="Hardee 10.16"/>
      <sheetName val="Highlands 10.16"/>
      <sheetName val="Polk 10.16"/>
      <sheetName val="10th Circuit Summary 9.16"/>
      <sheetName val="10th Circuit County Sum 9.16"/>
      <sheetName val="Hardee 9.16"/>
      <sheetName val="Highlands 9.16"/>
      <sheetName val="Polk 9.16"/>
      <sheetName val="10th Circuit Summary 8.16"/>
      <sheetName val="10th Circuit County Sum 8.16"/>
      <sheetName val="Hardee 8.16"/>
      <sheetName val="Highlands 8.16"/>
      <sheetName val="Polk 8.16"/>
      <sheetName val="10th Circuit Summary 7.16"/>
      <sheetName val="10th County Sum 7.16"/>
      <sheetName val="Hardee 7.16"/>
      <sheetName val="Highlands 7.16"/>
      <sheetName val="Polk 7.16"/>
      <sheetName val="10th Circuit Summary 6.16"/>
      <sheetName val="10th Circuit County Sum 6.16"/>
      <sheetName val="Hardee 6.16"/>
      <sheetName val="Highlands 6.16"/>
      <sheetName val="Polk 6.16"/>
      <sheetName val="10th Circuit Summary 5.16"/>
      <sheetName val="10th Circuit - County Sum 5.16"/>
      <sheetName val="Hardee 5.16"/>
      <sheetName val="Highlands 5.16"/>
      <sheetName val="Polk 5.16"/>
      <sheetName val="10th Circuit Summary 4.16"/>
      <sheetName val="Hardee 4.16"/>
      <sheetName val="Highlands 4.16"/>
      <sheetName val="Polk 4.16"/>
      <sheetName val="10th Circuit Summary 3.16"/>
      <sheetName val="Hardee 3.16"/>
      <sheetName val="Highlands 3.16"/>
      <sheetName val="Polk 3.16"/>
      <sheetName val="10th Circuit Summary 2.16"/>
      <sheetName val="Hardee 2.16"/>
      <sheetName val="Highlands 2.16"/>
      <sheetName val="Polk 2.16"/>
      <sheetName val="10th Circuit Summary 1.16"/>
      <sheetName val="Hardee 1.16"/>
      <sheetName val="Highlands 1.16"/>
      <sheetName val="Polk 1.16"/>
    </sheetNames>
    <sheetDataSet>
      <sheetData sheetId="0"/>
      <sheetData sheetId="1"/>
      <sheetData sheetId="2">
        <row r="7">
          <cell r="B7">
            <v>62</v>
          </cell>
        </row>
        <row r="11">
          <cell r="B11">
            <v>29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3">
        <row r="7">
          <cell r="B7">
            <v>113</v>
          </cell>
        </row>
        <row r="11">
          <cell r="B11">
            <v>89</v>
          </cell>
        </row>
        <row r="13">
          <cell r="B13">
            <v>2</v>
          </cell>
        </row>
        <row r="16">
          <cell r="H16">
            <v>44</v>
          </cell>
        </row>
        <row r="17">
          <cell r="H17">
            <v>15</v>
          </cell>
        </row>
        <row r="19">
          <cell r="H19">
            <v>1</v>
          </cell>
        </row>
        <row r="20">
          <cell r="H20">
            <v>5</v>
          </cell>
        </row>
        <row r="21">
          <cell r="H21">
            <v>61</v>
          </cell>
        </row>
      </sheetData>
      <sheetData sheetId="4">
        <row r="7">
          <cell r="B7">
            <v>1414</v>
          </cell>
        </row>
        <row r="11">
          <cell r="B11">
            <v>1247</v>
          </cell>
        </row>
        <row r="13">
          <cell r="B13">
            <v>11</v>
          </cell>
        </row>
        <row r="16">
          <cell r="H16">
            <v>530</v>
          </cell>
        </row>
        <row r="17">
          <cell r="H17">
            <v>149</v>
          </cell>
        </row>
        <row r="19">
          <cell r="H19">
            <v>16</v>
          </cell>
        </row>
        <row r="20">
          <cell r="H20">
            <v>11</v>
          </cell>
        </row>
        <row r="21">
          <cell r="H21">
            <v>708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0.16"/>
      <sheetName val="11th Circuit 9.16"/>
      <sheetName val="11th Circuit 8.16"/>
      <sheetName val="11th Circuit 7.16"/>
      <sheetName val="11th Circuit 6.16"/>
      <sheetName val="11th Circuit 5.16"/>
      <sheetName val="11th Circuit 4.16"/>
      <sheetName val="11th Circuit 3.16"/>
      <sheetName val="11th Circuit 2.16"/>
      <sheetName val="11th Circuit 1.16"/>
    </sheetNames>
    <sheetDataSet>
      <sheetData sheetId="0">
        <row r="7">
          <cell r="B7">
            <v>2107</v>
          </cell>
        </row>
        <row r="11">
          <cell r="B11">
            <v>996</v>
          </cell>
        </row>
        <row r="13">
          <cell r="B13">
            <v>2</v>
          </cell>
        </row>
        <row r="16">
          <cell r="H16">
            <v>444</v>
          </cell>
        </row>
        <row r="17">
          <cell r="H17">
            <v>184</v>
          </cell>
        </row>
        <row r="19">
          <cell r="H19">
            <v>13</v>
          </cell>
        </row>
        <row r="20">
          <cell r="H20">
            <v>19</v>
          </cell>
        </row>
        <row r="21">
          <cell r="H21">
            <v>679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0.16"/>
      <sheetName val="12th Circuit County Sum 10.16"/>
      <sheetName val="Desoto 10.16"/>
      <sheetName val="Manatee 10.16"/>
      <sheetName val="Sarasota 10.16"/>
      <sheetName val="12th Circuit Summary 9.16"/>
      <sheetName val="12th Circuit County Sum 9.16"/>
      <sheetName val="Desoto 9.16"/>
      <sheetName val="Manatee 9.16"/>
      <sheetName val="Sarasota 9.16"/>
      <sheetName val="12th Circuit Summary 8.16"/>
      <sheetName val="12th Circuit County Sum 8.16"/>
      <sheetName val="Desoto 8.16"/>
      <sheetName val="Manatee 8.16"/>
      <sheetName val="Sarasota 8.16"/>
      <sheetName val="12th Circuit Summary 7.16"/>
      <sheetName val="12th Circuit County Sum 7.16"/>
      <sheetName val="Desoto 7.16"/>
      <sheetName val="Manatee 7.16"/>
      <sheetName val="Sarasota 7.16"/>
      <sheetName val="12th Circuit Summary 6.16"/>
      <sheetName val="12th Circuit County Sum 6.16"/>
      <sheetName val="Desoto 6.16"/>
      <sheetName val="Manatee 6.16"/>
      <sheetName val="Sarasota 6.16"/>
      <sheetName val="12th Circuit Summary 5.16"/>
      <sheetName val="12th Circuit - County Sum 5.16"/>
      <sheetName val="Desoto 5.16"/>
      <sheetName val="Manatee 5.16"/>
      <sheetName val="Sarasota 5.16"/>
      <sheetName val="12th Circuit Summary 4.16"/>
      <sheetName val="12th Circuit County Sum 4.16"/>
      <sheetName val="Desoto 4.16"/>
      <sheetName val="Manatee 4.16"/>
      <sheetName val="Sarasota 4.16"/>
      <sheetName val="12th Circuit Summary 3.16"/>
      <sheetName val="Desoto 3.16"/>
      <sheetName val="Manatee 3.16"/>
      <sheetName val="Sarasota 3.16"/>
      <sheetName val="12th Circuit Summary 2.16"/>
      <sheetName val="Desoto 2.16"/>
      <sheetName val="Manatee 2.16"/>
      <sheetName val="Sarasota 2.16"/>
      <sheetName val="12th Circuit Summary 1.16"/>
      <sheetName val="Desoto 1.16"/>
      <sheetName val="Manatee 1.16"/>
      <sheetName val="Sarasota 1.16"/>
    </sheetNames>
    <sheetDataSet>
      <sheetData sheetId="0"/>
      <sheetData sheetId="1"/>
      <sheetData sheetId="2">
        <row r="7">
          <cell r="B7">
            <v>92</v>
          </cell>
        </row>
        <row r="11">
          <cell r="B11">
            <v>84</v>
          </cell>
        </row>
        <row r="13">
          <cell r="B13">
            <v>0</v>
          </cell>
        </row>
        <row r="16">
          <cell r="H16">
            <v>27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30</v>
          </cell>
        </row>
      </sheetData>
      <sheetData sheetId="3">
        <row r="7">
          <cell r="B7">
            <v>725</v>
          </cell>
        </row>
        <row r="11">
          <cell r="B11">
            <v>559</v>
          </cell>
        </row>
        <row r="13">
          <cell r="B13">
            <v>0</v>
          </cell>
        </row>
        <row r="16">
          <cell r="H16">
            <v>186</v>
          </cell>
        </row>
        <row r="17">
          <cell r="H17">
            <v>26</v>
          </cell>
        </row>
        <row r="19">
          <cell r="H19">
            <v>11</v>
          </cell>
        </row>
        <row r="20">
          <cell r="H20">
            <v>6</v>
          </cell>
        </row>
        <row r="21">
          <cell r="H21">
            <v>223</v>
          </cell>
        </row>
      </sheetData>
      <sheetData sheetId="4">
        <row r="7">
          <cell r="B7">
            <v>414</v>
          </cell>
        </row>
        <row r="11">
          <cell r="B11">
            <v>348</v>
          </cell>
        </row>
        <row r="13">
          <cell r="B13">
            <v>0</v>
          </cell>
        </row>
        <row r="16">
          <cell r="H16">
            <v>163</v>
          </cell>
        </row>
        <row r="17">
          <cell r="H17">
            <v>36</v>
          </cell>
        </row>
        <row r="19">
          <cell r="H19">
            <v>8</v>
          </cell>
        </row>
        <row r="20">
          <cell r="H20">
            <v>10</v>
          </cell>
        </row>
        <row r="21">
          <cell r="H21">
            <v>230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0.16"/>
      <sheetName val="13th Circuit 9.16"/>
      <sheetName val="13th Circuit 8.16"/>
      <sheetName val="13th Circuit 7.16"/>
      <sheetName val="13th Circuit 6.16"/>
      <sheetName val="13th Circuit 5.16"/>
      <sheetName val="13th Circuit 4.16"/>
      <sheetName val="13th Circuit 3.16"/>
      <sheetName val="13th Circuit 2.16"/>
      <sheetName val="13th Circuit 1.16"/>
    </sheetNames>
    <sheetDataSet>
      <sheetData sheetId="0">
        <row r="7">
          <cell r="B7">
            <v>1861</v>
          </cell>
        </row>
        <row r="11">
          <cell r="B11">
            <v>1209</v>
          </cell>
        </row>
        <row r="13">
          <cell r="B13">
            <v>62</v>
          </cell>
        </row>
        <row r="16">
          <cell r="H16">
            <v>494</v>
          </cell>
        </row>
        <row r="17">
          <cell r="H17">
            <v>179</v>
          </cell>
        </row>
        <row r="19">
          <cell r="H19">
            <v>23</v>
          </cell>
        </row>
        <row r="20">
          <cell r="H20">
            <v>17</v>
          </cell>
        </row>
        <row r="21">
          <cell r="H21">
            <v>719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0.16"/>
      <sheetName val="14th Circuit County Sum 10.16"/>
      <sheetName val="Bay 10.16"/>
      <sheetName val="Calhoun 10.16"/>
      <sheetName val="Gulf 10.16"/>
      <sheetName val="Holmes 10.16"/>
      <sheetName val="Jackson 10.16"/>
      <sheetName val="Washington 10.16"/>
      <sheetName val="14th Circuit Summary 9.16"/>
      <sheetName val="14th Circuit County Sum 9.16"/>
      <sheetName val="Bay 9.16"/>
      <sheetName val="Calhoun 9.16"/>
      <sheetName val="Gulf 9.16"/>
      <sheetName val="Holmes 9.16"/>
      <sheetName val="Jackson 9.16"/>
      <sheetName val="Washington 9.16"/>
      <sheetName val="14th Circuit Summary 8.16"/>
      <sheetName val="14th Circuit County Sum 8.16"/>
      <sheetName val="Bay 8.16"/>
      <sheetName val="Calhoun 8.16"/>
      <sheetName val="Gulf 8.16"/>
      <sheetName val="Holmes 8.16"/>
      <sheetName val="Jackson 8.16"/>
      <sheetName val="Washington 8.16"/>
      <sheetName val="14th Circuit Summary 7.16"/>
      <sheetName val="14th County Sum 7.16"/>
      <sheetName val="Bay 7.16"/>
      <sheetName val="Calhoun 7.16"/>
      <sheetName val="Gulf 7.16"/>
      <sheetName val="Holmes 7.16"/>
      <sheetName val="Jackson 7.16"/>
      <sheetName val="Washington 7.16"/>
      <sheetName val="14th Circuit Summary 6.16"/>
      <sheetName val="14th Circuit County Sum 6.16"/>
      <sheetName val="Bay 6.16"/>
      <sheetName val="Calhoun 6.16"/>
      <sheetName val="Gulf 6.16"/>
      <sheetName val="Holmes 6.16"/>
      <sheetName val="Jackson 6.16"/>
      <sheetName val="Washington 6.16"/>
      <sheetName val="14th Circuit Summary 5.16"/>
      <sheetName val="14th Circuit - County Sum 5.16"/>
      <sheetName val="Bay 5.16"/>
      <sheetName val="Calhoun 5.16"/>
      <sheetName val="Gulf 5.16"/>
      <sheetName val="Holmes 5.16"/>
      <sheetName val="Jackson 5.16"/>
      <sheetName val="Washington 5.16"/>
      <sheetName val="14th Circuit Summary 4.16"/>
      <sheetName val="Bay 4.16"/>
      <sheetName val="Calhoun 4.16"/>
      <sheetName val="Gulf 4.16"/>
      <sheetName val="Holmes 4.16"/>
      <sheetName val="Jackson 4.16"/>
      <sheetName val="Washington 4.16"/>
      <sheetName val="14th Circuit Summary 3.16"/>
      <sheetName val="Bay 3.16"/>
      <sheetName val="Calhoun 3.16"/>
      <sheetName val="Gulf 3.16"/>
      <sheetName val="Holmes 3.16"/>
      <sheetName val="Jackson 3.16"/>
      <sheetName val="Washington 3.16"/>
      <sheetName val="14th Circuit Summary 2.16"/>
      <sheetName val="Bay 2.16"/>
      <sheetName val="Calhoun 2.16"/>
      <sheetName val="Gulf 2.16"/>
      <sheetName val="Holmes 2.16"/>
      <sheetName val="Jackson 2.16"/>
      <sheetName val="Washington 2.16"/>
      <sheetName val="14th Circuit Summary 1.16"/>
      <sheetName val="Bay 1.16"/>
      <sheetName val="Calhoun 1.16"/>
      <sheetName val="Gulf 1.16"/>
      <sheetName val="Holmes 1.16"/>
      <sheetName val="Jackson 1.16"/>
      <sheetName val="Washington 1.16"/>
    </sheetNames>
    <sheetDataSet>
      <sheetData sheetId="0"/>
      <sheetData sheetId="1"/>
      <sheetData sheetId="2">
        <row r="7">
          <cell r="B7">
            <v>486</v>
          </cell>
        </row>
        <row r="11">
          <cell r="B11">
            <v>442</v>
          </cell>
        </row>
        <row r="13">
          <cell r="B13">
            <v>0</v>
          </cell>
        </row>
        <row r="16">
          <cell r="H16">
            <v>139</v>
          </cell>
        </row>
        <row r="17">
          <cell r="H17">
            <v>38</v>
          </cell>
        </row>
        <row r="19">
          <cell r="H19">
            <v>2</v>
          </cell>
        </row>
        <row r="20">
          <cell r="H20">
            <v>3</v>
          </cell>
        </row>
        <row r="21">
          <cell r="H21">
            <v>195</v>
          </cell>
        </row>
      </sheetData>
      <sheetData sheetId="3">
        <row r="7">
          <cell r="B7">
            <v>42</v>
          </cell>
        </row>
        <row r="11">
          <cell r="B11">
            <v>29</v>
          </cell>
        </row>
        <row r="13">
          <cell r="B13">
            <v>0</v>
          </cell>
        </row>
        <row r="16">
          <cell r="H16">
            <v>6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9</v>
          </cell>
        </row>
      </sheetData>
      <sheetData sheetId="4">
        <row r="7">
          <cell r="B7">
            <v>13</v>
          </cell>
        </row>
        <row r="11">
          <cell r="B11">
            <v>10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6</v>
          </cell>
        </row>
      </sheetData>
      <sheetData sheetId="5">
        <row r="7">
          <cell r="B7">
            <v>51</v>
          </cell>
        </row>
        <row r="11">
          <cell r="B11">
            <v>28</v>
          </cell>
        </row>
        <row r="13">
          <cell r="B13">
            <v>0</v>
          </cell>
        </row>
        <row r="16">
          <cell r="H16">
            <v>9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13</v>
          </cell>
        </row>
      </sheetData>
      <sheetData sheetId="6">
        <row r="7">
          <cell r="B7">
            <v>130</v>
          </cell>
        </row>
        <row r="11">
          <cell r="B11">
            <v>94</v>
          </cell>
        </row>
        <row r="13">
          <cell r="B13">
            <v>0</v>
          </cell>
        </row>
        <row r="16">
          <cell r="H16">
            <v>43</v>
          </cell>
        </row>
        <row r="17">
          <cell r="H17">
            <v>10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55</v>
          </cell>
        </row>
      </sheetData>
      <sheetData sheetId="7">
        <row r="7">
          <cell r="B7">
            <v>32</v>
          </cell>
        </row>
        <row r="11">
          <cell r="B11">
            <v>22</v>
          </cell>
        </row>
        <row r="13">
          <cell r="B13">
            <v>0</v>
          </cell>
        </row>
        <row r="16">
          <cell r="H16">
            <v>23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0.16"/>
      <sheetName val="15th Circuit 9.16"/>
      <sheetName val="15th Circuit 8.16"/>
      <sheetName val="15th Circuit 7.16"/>
      <sheetName val="15th Circuit 6.16"/>
      <sheetName val="15th Circuit 5.16"/>
      <sheetName val="15th Circuit 4.16"/>
      <sheetName val="15th Circuit 3.16"/>
      <sheetName val="15th Circuit 2.16"/>
      <sheetName val="15th Circuit 1.16"/>
    </sheetNames>
    <sheetDataSet>
      <sheetData sheetId="0">
        <row r="7">
          <cell r="B7">
            <v>1245</v>
          </cell>
        </row>
        <row r="11">
          <cell r="B11">
            <v>929</v>
          </cell>
        </row>
        <row r="13">
          <cell r="B13">
            <v>2</v>
          </cell>
        </row>
        <row r="16">
          <cell r="H16">
            <v>452</v>
          </cell>
        </row>
        <row r="17">
          <cell r="H17">
            <v>107</v>
          </cell>
        </row>
        <row r="19">
          <cell r="H19">
            <v>20</v>
          </cell>
        </row>
        <row r="20">
          <cell r="H20">
            <v>0</v>
          </cell>
        </row>
        <row r="21">
          <cell r="H21">
            <v>608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0.16"/>
      <sheetName val="16th Circuit 9.16"/>
      <sheetName val="16th Circuit 8.16"/>
      <sheetName val="16th Circuit 7.16"/>
      <sheetName val="16th Circuit 6.16"/>
      <sheetName val="16th Circuit 5.16"/>
      <sheetName val="16th Circuit 4.16"/>
      <sheetName val="16th Circuit 3.16"/>
      <sheetName val="16th Circuit 2.16"/>
      <sheetName val="16th Circuit 1.16"/>
    </sheetNames>
    <sheetDataSet>
      <sheetData sheetId="0">
        <row r="7">
          <cell r="B7">
            <v>152</v>
          </cell>
        </row>
        <row r="11">
          <cell r="B11">
            <v>83</v>
          </cell>
        </row>
        <row r="13">
          <cell r="B13">
            <v>2</v>
          </cell>
        </row>
        <row r="16">
          <cell r="H16">
            <v>53</v>
          </cell>
        </row>
        <row r="17">
          <cell r="H17">
            <v>25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0.16"/>
      <sheetName val="1st Circuit County Sum 10.16"/>
      <sheetName val="Escambia 10.16"/>
      <sheetName val="Okaloosa 10.16"/>
      <sheetName val="Santa Rosa 10.16"/>
      <sheetName val="Walton 10.16"/>
      <sheetName val="1st Circuit Summary 9.16"/>
      <sheetName val="1st Circuit County Sum 9.16"/>
      <sheetName val="Escambia 9.16"/>
      <sheetName val="Okaloosa 9.16"/>
      <sheetName val="Santa Rosa 9.16"/>
      <sheetName val="Walton 9.16"/>
      <sheetName val="1st Circuit Summary 8.16"/>
      <sheetName val="1st Circuit County Sum 8.16"/>
      <sheetName val="Escambia 8.16"/>
      <sheetName val="Okaloosa 8.16"/>
      <sheetName val="Santa Rosa 8.16"/>
      <sheetName val="Walton 8.16"/>
      <sheetName val="1st Circuit Summary 7.16"/>
      <sheetName val="1st County Sum 6.16"/>
      <sheetName val="Escambia 7.16"/>
      <sheetName val="Okaloosa 7.16"/>
      <sheetName val="Santa Rosa 7.16"/>
      <sheetName val="Walton 7.16"/>
      <sheetName val="1st Circuit Summary 6.16"/>
      <sheetName val="1st Circuit County Sum 6.16 "/>
      <sheetName val="Escambia 6.16"/>
      <sheetName val="Okaloosa 6.16"/>
      <sheetName val="Santa Rosa 6.16"/>
      <sheetName val="Walton 6.16"/>
      <sheetName val="1st Circuit Summary 5.16"/>
      <sheetName val="1st Circuit County Roll Up 5.16"/>
      <sheetName val="Escambia 5.16"/>
      <sheetName val="Okaloosa 5.16"/>
      <sheetName val="Santa Rosa 5.16"/>
      <sheetName val="Walton 5.16"/>
      <sheetName val="1st Circuit Summary 4.16"/>
      <sheetName val="1st Circuit Summary Total "/>
      <sheetName val="Escambia 4.16"/>
      <sheetName val="Okaloosa 4.16"/>
      <sheetName val="Santa Rosa 4.16"/>
      <sheetName val="Walton 4.16"/>
      <sheetName val="1st Circuit Summary 3.16"/>
      <sheetName val="Escambia 3.16"/>
      <sheetName val="Okaloosa 3.16"/>
      <sheetName val="Santa Rosa 3.16"/>
      <sheetName val="Walton 3.16"/>
      <sheetName val="1st Circuit Summary 2.16"/>
      <sheetName val="Escambia 2.16"/>
      <sheetName val="Okaloosa 2.16"/>
      <sheetName val="Santa Rosa 2.16"/>
      <sheetName val="Walton 2.16"/>
      <sheetName val="1st Circuit Summary 1.16"/>
      <sheetName val="Escambia 1.16"/>
      <sheetName val="Okaloosa 1.16"/>
      <sheetName val="Santa Rosa 1.16"/>
      <sheetName val="Walton 1.16"/>
    </sheetNames>
    <sheetDataSet>
      <sheetData sheetId="0"/>
      <sheetData sheetId="1"/>
      <sheetData sheetId="2">
        <row r="7">
          <cell r="B7">
            <v>564</v>
          </cell>
        </row>
        <row r="11">
          <cell r="B11">
            <v>398</v>
          </cell>
        </row>
        <row r="13">
          <cell r="B13">
            <v>2</v>
          </cell>
        </row>
        <row r="16">
          <cell r="H16">
            <v>175</v>
          </cell>
        </row>
        <row r="17">
          <cell r="H17">
            <v>70</v>
          </cell>
        </row>
        <row r="19">
          <cell r="H19">
            <v>7</v>
          </cell>
        </row>
        <row r="20">
          <cell r="H20">
            <v>15</v>
          </cell>
        </row>
        <row r="21">
          <cell r="H21">
            <v>251</v>
          </cell>
        </row>
      </sheetData>
      <sheetData sheetId="3">
        <row r="7">
          <cell r="B7">
            <v>485</v>
          </cell>
        </row>
        <row r="11">
          <cell r="B11">
            <v>365</v>
          </cell>
        </row>
        <row r="13">
          <cell r="B13">
            <v>4</v>
          </cell>
        </row>
        <row r="16">
          <cell r="H16">
            <v>133</v>
          </cell>
        </row>
        <row r="17">
          <cell r="H17">
            <v>42</v>
          </cell>
        </row>
        <row r="19">
          <cell r="H19">
            <v>7</v>
          </cell>
        </row>
        <row r="20">
          <cell r="H20">
            <v>0</v>
          </cell>
        </row>
        <row r="21">
          <cell r="H21">
            <v>182</v>
          </cell>
        </row>
      </sheetData>
      <sheetData sheetId="4">
        <row r="7">
          <cell r="B7">
            <v>232</v>
          </cell>
        </row>
        <row r="11">
          <cell r="B11">
            <v>144</v>
          </cell>
        </row>
        <row r="13">
          <cell r="B13">
            <v>0</v>
          </cell>
        </row>
        <row r="16">
          <cell r="H16">
            <v>56</v>
          </cell>
        </row>
        <row r="17">
          <cell r="H17">
            <v>32</v>
          </cell>
        </row>
        <row r="19">
          <cell r="H19">
            <v>5</v>
          </cell>
        </row>
        <row r="20">
          <cell r="H20">
            <v>0</v>
          </cell>
        </row>
        <row r="21">
          <cell r="H21">
            <v>91</v>
          </cell>
        </row>
      </sheetData>
      <sheetData sheetId="5">
        <row r="7">
          <cell r="B7">
            <v>199</v>
          </cell>
        </row>
        <row r="11">
          <cell r="B11">
            <v>132</v>
          </cell>
        </row>
        <row r="13">
          <cell r="B13">
            <v>0</v>
          </cell>
        </row>
        <row r="16">
          <cell r="H16">
            <v>32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0.16"/>
      <sheetName val="17th Circuit 9.16"/>
      <sheetName val="17th Circuit 8.16"/>
      <sheetName val="17th Circuit 7.16"/>
      <sheetName val="17th Circuit 6.16"/>
      <sheetName val="17th Circuit 5.16"/>
      <sheetName val="17th Circuit 4.16"/>
      <sheetName val="17th Circuit 3.16"/>
      <sheetName val="17th Circuit 2.16"/>
      <sheetName val="17th Circuit 1.16"/>
    </sheetNames>
    <sheetDataSet>
      <sheetData sheetId="0">
        <row r="7">
          <cell r="B7">
            <v>2676</v>
          </cell>
        </row>
        <row r="11">
          <cell r="B11">
            <v>1335</v>
          </cell>
        </row>
        <row r="13">
          <cell r="B13">
            <v>3</v>
          </cell>
        </row>
        <row r="16">
          <cell r="H16">
            <v>551</v>
          </cell>
        </row>
        <row r="17">
          <cell r="H17">
            <v>198</v>
          </cell>
        </row>
        <row r="19">
          <cell r="H19">
            <v>7</v>
          </cell>
        </row>
        <row r="20">
          <cell r="H20">
            <v>8</v>
          </cell>
        </row>
        <row r="21">
          <cell r="H21">
            <v>810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0.16"/>
      <sheetName val="18th Circuit County Sum 10.16"/>
      <sheetName val="Brevard 10.16"/>
      <sheetName val="Seminole 10.16"/>
      <sheetName val="18th Circuit Summary 9.16"/>
      <sheetName val="18th Circuit County Sum 9.16"/>
      <sheetName val="Brevard 9.16"/>
      <sheetName val="Seminole 9.16"/>
      <sheetName val="18th Circuit Summary 8.16"/>
      <sheetName val="18th Circuit County Sum 8.16"/>
      <sheetName val="Brevard 8.16"/>
      <sheetName val="Seminole 8.16"/>
      <sheetName val="18th Circuit Summary 7.16"/>
      <sheetName val="18th County Sum - 7.16"/>
      <sheetName val="Brevard 7.16"/>
      <sheetName val="Seminole 7.16"/>
      <sheetName val="18th Circuit Summary 6.16"/>
      <sheetName val="18th Circuit County Sum 6.16"/>
      <sheetName val="Brevard 6.16"/>
      <sheetName val="Seminole 6.16"/>
      <sheetName val="18th Circuit Summary 5.16"/>
      <sheetName val="18th Circuit County Sum 5.16"/>
      <sheetName val="Brevard 5.16"/>
      <sheetName val="Seminole 5.16"/>
      <sheetName val="18th Circuit Summary 4.16"/>
      <sheetName val="Brevard 4.16"/>
      <sheetName val="Seminole 4.16"/>
      <sheetName val="18th Circuit Summary 3.16"/>
      <sheetName val="Brevard 3.16"/>
      <sheetName val="Seminole 3.16"/>
      <sheetName val="18th Circuit Summary 2.16"/>
      <sheetName val="Brevard 2.16"/>
      <sheetName val="Seminole 2.16"/>
      <sheetName val="18th Circuit Summary 1.16"/>
      <sheetName val="Brevard 1.16"/>
      <sheetName val="Seminole 1.16"/>
    </sheetNames>
    <sheetDataSet>
      <sheetData sheetId="0"/>
      <sheetData sheetId="1"/>
      <sheetData sheetId="2">
        <row r="7">
          <cell r="B7">
            <v>1012</v>
          </cell>
        </row>
        <row r="11">
          <cell r="B11">
            <v>692</v>
          </cell>
        </row>
        <row r="13">
          <cell r="B13">
            <v>0</v>
          </cell>
        </row>
        <row r="16">
          <cell r="H16">
            <v>252</v>
          </cell>
        </row>
        <row r="17">
          <cell r="H17">
            <v>55</v>
          </cell>
        </row>
        <row r="19">
          <cell r="H19">
            <v>5</v>
          </cell>
        </row>
        <row r="20">
          <cell r="H20">
            <v>4</v>
          </cell>
        </row>
        <row r="21">
          <cell r="H21">
            <v>323</v>
          </cell>
        </row>
      </sheetData>
      <sheetData sheetId="3">
        <row r="7">
          <cell r="B7">
            <v>555</v>
          </cell>
        </row>
        <row r="11">
          <cell r="B11">
            <v>383</v>
          </cell>
        </row>
        <row r="13">
          <cell r="B13">
            <v>0</v>
          </cell>
        </row>
        <row r="16">
          <cell r="H16">
            <v>149</v>
          </cell>
        </row>
        <row r="17">
          <cell r="H17">
            <v>34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197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0.16"/>
      <sheetName val="19th Circuit County Sum 10.16"/>
      <sheetName val="Indian River 10.16"/>
      <sheetName val="Martin 10.16"/>
      <sheetName val="Okeechobee 10.16"/>
      <sheetName val="St. Lucie 10.16"/>
      <sheetName val="19th Circuit Summary 9.16"/>
      <sheetName val="19th Circuit County Sum 9.16"/>
      <sheetName val="Indian River 9.16"/>
      <sheetName val="Martin 9.16"/>
      <sheetName val="Okeechobee 9.16"/>
      <sheetName val="St. Lucie 9.16"/>
      <sheetName val="19th Circuit Summary 8.16"/>
      <sheetName val="19th Circuit County Sum 8.16"/>
      <sheetName val="Indian River 8.16"/>
      <sheetName val="Martin 8.16"/>
      <sheetName val="Okeechobee 8.16"/>
      <sheetName val="St. Lucie 8.16"/>
      <sheetName val="19th Circuit Summary 7.16"/>
      <sheetName val="19th County Sum 7.16"/>
      <sheetName val="Indian River 7.16"/>
      <sheetName val="Martin 7.16"/>
      <sheetName val="Okeechobee 7.16"/>
      <sheetName val="St. Lucie 7.16"/>
      <sheetName val="19th Circuit Summary 6.16"/>
      <sheetName val="19th Circuit County Sum 6.16"/>
      <sheetName val="Indian River 6.16"/>
      <sheetName val="Martin 6.16"/>
      <sheetName val="Okeechobee 6.16"/>
      <sheetName val="St. Lucie 6.16"/>
      <sheetName val="19th Circuit Summary 5.16"/>
      <sheetName val="19th Circuit County Sum 5.16"/>
      <sheetName val="Indian River 5.16"/>
      <sheetName val="Martin 5.16"/>
      <sheetName val="Okeechobee 5.16"/>
      <sheetName val="St. Lucie 5.16"/>
      <sheetName val="19th Circuit Summary 4.16"/>
      <sheetName val="19th Circuit CountyRoll Up 4.16"/>
      <sheetName val="Indian River 4.16"/>
      <sheetName val="Martin 4.16"/>
      <sheetName val="Okeechobee 4.16"/>
      <sheetName val="St. Lucie 4.16"/>
      <sheetName val="19th Circuit Summary 3.16"/>
      <sheetName val="Indian River 3.16"/>
      <sheetName val="Martin 3.16"/>
      <sheetName val="Okeechobee 3.16"/>
      <sheetName val="St. Lucie 3.16"/>
      <sheetName val="19th Circuit Summary 2.16"/>
      <sheetName val="Indian River 2.16"/>
      <sheetName val="Martin 2.16"/>
      <sheetName val="Okeechobee 2.16"/>
      <sheetName val="St. Lucie 2.16"/>
      <sheetName val="19th Circuit Summary 1.16"/>
      <sheetName val="Indian River 1.16"/>
      <sheetName val="Martin 1.16"/>
      <sheetName val="Okeechobee 1.16"/>
      <sheetName val="St. Lucie 1.16"/>
    </sheetNames>
    <sheetDataSet>
      <sheetData sheetId="0"/>
      <sheetData sheetId="1"/>
      <sheetData sheetId="2">
        <row r="7">
          <cell r="B7">
            <v>177</v>
          </cell>
        </row>
        <row r="11">
          <cell r="B11">
            <v>152</v>
          </cell>
        </row>
        <row r="13">
          <cell r="B13">
            <v>0</v>
          </cell>
        </row>
        <row r="16">
          <cell r="H16">
            <v>67</v>
          </cell>
        </row>
        <row r="17">
          <cell r="H17">
            <v>21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96</v>
          </cell>
        </row>
      </sheetData>
      <sheetData sheetId="3">
        <row r="7">
          <cell r="B7">
            <v>122</v>
          </cell>
        </row>
        <row r="11">
          <cell r="B11">
            <v>108</v>
          </cell>
        </row>
        <row r="13">
          <cell r="B13">
            <v>0</v>
          </cell>
        </row>
        <row r="16">
          <cell r="H16">
            <v>54</v>
          </cell>
        </row>
        <row r="17">
          <cell r="H17">
            <v>10</v>
          </cell>
        </row>
        <row r="19">
          <cell r="H19">
            <v>0</v>
          </cell>
        </row>
        <row r="20">
          <cell r="H20">
            <v>2</v>
          </cell>
        </row>
        <row r="21">
          <cell r="H21">
            <v>69</v>
          </cell>
        </row>
      </sheetData>
      <sheetData sheetId="4">
        <row r="7">
          <cell r="B7">
            <v>75</v>
          </cell>
        </row>
        <row r="11">
          <cell r="B11">
            <v>40</v>
          </cell>
        </row>
        <row r="13">
          <cell r="B13">
            <v>0</v>
          </cell>
        </row>
        <row r="16">
          <cell r="H16">
            <v>17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23</v>
          </cell>
        </row>
      </sheetData>
      <sheetData sheetId="5">
        <row r="7">
          <cell r="B7">
            <v>392</v>
          </cell>
        </row>
        <row r="11">
          <cell r="B11">
            <v>325</v>
          </cell>
        </row>
        <row r="13">
          <cell r="B13">
            <v>0</v>
          </cell>
        </row>
        <row r="16">
          <cell r="H16">
            <v>156</v>
          </cell>
        </row>
        <row r="17">
          <cell r="H17">
            <v>28</v>
          </cell>
        </row>
        <row r="19">
          <cell r="H19">
            <v>0</v>
          </cell>
        </row>
        <row r="20">
          <cell r="H20">
            <v>5</v>
          </cell>
        </row>
        <row r="21">
          <cell r="H21">
            <v>190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0.16"/>
      <sheetName val="20th Circuit County Sum 10.16"/>
      <sheetName val="Charlotte 10.16"/>
      <sheetName val="Collier 10.16"/>
      <sheetName val="Glades 10.16"/>
      <sheetName val="Hendry 10.16"/>
      <sheetName val="Lee 10.16"/>
      <sheetName val="20th Circuit Summary 9.16"/>
      <sheetName val="20th Circuit County Sum 9.16"/>
      <sheetName val="Charlotte 9.16"/>
      <sheetName val="Collier 9.16"/>
      <sheetName val="Glades 9.16"/>
      <sheetName val="Hendry 9.16"/>
      <sheetName val="Lee 9.16"/>
      <sheetName val="20th Circuit Summary 8.16"/>
      <sheetName val="20th Circuit County Sum 8.16"/>
      <sheetName val="Charlotte 8.16"/>
      <sheetName val="Collier 8.16"/>
      <sheetName val="Glades 8.16"/>
      <sheetName val="Hendry 8.16"/>
      <sheetName val="Lee 8.16"/>
      <sheetName val="20th Circuit Summary 7.16"/>
      <sheetName val="20th County Sum 7.16"/>
      <sheetName val="Charlotte 7.16"/>
      <sheetName val="Collier 7.16"/>
      <sheetName val="Glades 7.16"/>
      <sheetName val="Hendry 7.16"/>
      <sheetName val="Lee 7.16"/>
      <sheetName val="20th Circuit Summary 6.16"/>
      <sheetName val="20th Circuit County Sum 6.16"/>
      <sheetName val="Charlotte 6.16"/>
      <sheetName val="Collier 6.16"/>
      <sheetName val="Glades 6.16"/>
      <sheetName val="Hendry 6.16"/>
      <sheetName val="Lee 6.16"/>
      <sheetName val="20th Circuit Summary 5.16"/>
      <sheetName val="20th Circuit - County Sum 5.16"/>
      <sheetName val="Charlotte 5.16"/>
      <sheetName val="Collier 5.16"/>
      <sheetName val="Glades 5.16"/>
      <sheetName val="Hendry 5.16"/>
      <sheetName val="Lee 5.16"/>
      <sheetName val="20th Circuit Summary 4.16"/>
      <sheetName val="20th Circuit County Sum 4.16"/>
      <sheetName val="Charlotte 4.16"/>
      <sheetName val="Collier 4.16"/>
      <sheetName val="Glades 4.16"/>
      <sheetName val="Hendry 4.16"/>
      <sheetName val="Lee 4.16"/>
      <sheetName val="20th Circuit Summary 3.16"/>
      <sheetName val="Charlotte 3.16"/>
      <sheetName val="Collier 3.16"/>
      <sheetName val="Glades 3.16"/>
      <sheetName val="Hendry 3.16"/>
      <sheetName val="Lee 3.16"/>
      <sheetName val="20th Circuit Summary 2.16"/>
      <sheetName val="Charlotte 2.16"/>
      <sheetName val="Collier 2.16"/>
      <sheetName val="Glades 2.16"/>
      <sheetName val="Hendry 2.16"/>
      <sheetName val="Lee 2.16"/>
      <sheetName val="20th Circuit Summary 1.16"/>
      <sheetName val="Charlotte 1.16"/>
      <sheetName val="Collier 1.16"/>
      <sheetName val="Glades 1.16"/>
      <sheetName val="Hendry 1.16"/>
      <sheetName val="Lee 1.16"/>
    </sheetNames>
    <sheetDataSet>
      <sheetData sheetId="0"/>
      <sheetData sheetId="1"/>
      <sheetData sheetId="2">
        <row r="7">
          <cell r="B7">
            <v>230</v>
          </cell>
        </row>
        <row r="11">
          <cell r="B11">
            <v>224</v>
          </cell>
        </row>
        <row r="13">
          <cell r="B13">
            <v>0</v>
          </cell>
        </row>
        <row r="16">
          <cell r="H16">
            <v>82</v>
          </cell>
        </row>
        <row r="17">
          <cell r="H17">
            <v>7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98</v>
          </cell>
        </row>
      </sheetData>
      <sheetData sheetId="3">
        <row r="7">
          <cell r="B7">
            <v>290</v>
          </cell>
        </row>
        <row r="11">
          <cell r="B11">
            <v>283</v>
          </cell>
        </row>
        <row r="13">
          <cell r="B13">
            <v>0</v>
          </cell>
        </row>
        <row r="16">
          <cell r="H16">
            <v>149</v>
          </cell>
        </row>
        <row r="17">
          <cell r="H17">
            <v>34</v>
          </cell>
        </row>
        <row r="19">
          <cell r="H19">
            <v>0</v>
          </cell>
        </row>
        <row r="20">
          <cell r="H20">
            <v>3</v>
          </cell>
        </row>
        <row r="21">
          <cell r="H21">
            <v>191</v>
          </cell>
        </row>
      </sheetData>
      <sheetData sheetId="4">
        <row r="7">
          <cell r="B7">
            <v>9</v>
          </cell>
        </row>
        <row r="11">
          <cell r="B11">
            <v>6</v>
          </cell>
        </row>
        <row r="13">
          <cell r="B13">
            <v>0</v>
          </cell>
        </row>
        <row r="16">
          <cell r="H16">
            <v>3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</v>
          </cell>
        </row>
      </sheetData>
      <sheetData sheetId="5">
        <row r="7">
          <cell r="B7">
            <v>38</v>
          </cell>
        </row>
        <row r="11">
          <cell r="B11">
            <v>26</v>
          </cell>
        </row>
        <row r="13">
          <cell r="B13">
            <v>0</v>
          </cell>
        </row>
        <row r="16">
          <cell r="H16">
            <v>7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9</v>
          </cell>
        </row>
      </sheetData>
      <sheetData sheetId="6">
        <row r="7">
          <cell r="B7">
            <v>610</v>
          </cell>
        </row>
        <row r="11">
          <cell r="B11">
            <v>460</v>
          </cell>
        </row>
        <row r="13">
          <cell r="B13">
            <v>7</v>
          </cell>
        </row>
        <row r="16">
          <cell r="H16">
            <v>172</v>
          </cell>
        </row>
        <row r="17">
          <cell r="H17">
            <v>31</v>
          </cell>
        </row>
        <row r="19">
          <cell r="H19">
            <v>1</v>
          </cell>
        </row>
        <row r="20">
          <cell r="H20">
            <v>6</v>
          </cell>
        </row>
        <row r="21">
          <cell r="H21">
            <v>220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3">
          <cell r="C3">
            <v>32</v>
          </cell>
        </row>
        <row r="4">
          <cell r="C4">
            <v>12</v>
          </cell>
        </row>
        <row r="5">
          <cell r="C5">
            <v>9</v>
          </cell>
        </row>
        <row r="6">
          <cell r="C6">
            <v>0</v>
          </cell>
        </row>
        <row r="8">
          <cell r="C8">
            <v>2</v>
          </cell>
        </row>
        <row r="9">
          <cell r="C9">
            <v>1</v>
          </cell>
        </row>
        <row r="10">
          <cell r="C10">
            <v>2</v>
          </cell>
        </row>
        <row r="11">
          <cell r="C11">
            <v>14</v>
          </cell>
        </row>
        <row r="12">
          <cell r="C12">
            <v>0</v>
          </cell>
        </row>
        <row r="13">
          <cell r="C13">
            <v>1</v>
          </cell>
        </row>
        <row r="15">
          <cell r="C15">
            <v>6</v>
          </cell>
        </row>
        <row r="16">
          <cell r="C16">
            <v>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39</v>
          </cell>
        </row>
        <row r="24">
          <cell r="C24">
            <v>106</v>
          </cell>
        </row>
        <row r="25">
          <cell r="C25">
            <v>0</v>
          </cell>
        </row>
        <row r="27">
          <cell r="C27">
            <v>8</v>
          </cell>
        </row>
        <row r="28">
          <cell r="C28">
            <v>11</v>
          </cell>
        </row>
        <row r="29">
          <cell r="C29">
            <v>15</v>
          </cell>
        </row>
        <row r="30">
          <cell r="C30">
            <v>14</v>
          </cell>
        </row>
        <row r="31">
          <cell r="C31">
            <v>1</v>
          </cell>
        </row>
        <row r="33">
          <cell r="C33">
            <v>17</v>
          </cell>
        </row>
        <row r="34">
          <cell r="C34">
            <v>24</v>
          </cell>
        </row>
        <row r="36">
          <cell r="C36">
            <v>2</v>
          </cell>
        </row>
        <row r="37">
          <cell r="C37">
            <v>0</v>
          </cell>
        </row>
        <row r="38">
          <cell r="C38">
            <v>5</v>
          </cell>
        </row>
        <row r="39">
          <cell r="C39">
            <v>5</v>
          </cell>
        </row>
        <row r="41">
          <cell r="C41">
            <v>15</v>
          </cell>
        </row>
        <row r="42">
          <cell r="C42">
            <v>0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0</v>
          </cell>
        </row>
        <row r="48">
          <cell r="C48">
            <v>30</v>
          </cell>
        </row>
        <row r="50">
          <cell r="C50">
            <v>0</v>
          </cell>
        </row>
        <row r="51">
          <cell r="C51">
            <v>5</v>
          </cell>
        </row>
        <row r="52">
          <cell r="C52">
            <v>45</v>
          </cell>
        </row>
        <row r="54">
          <cell r="C54">
            <v>75</v>
          </cell>
        </row>
        <row r="56">
          <cell r="C56">
            <v>0</v>
          </cell>
        </row>
        <row r="57">
          <cell r="C57">
            <v>13</v>
          </cell>
        </row>
        <row r="58">
          <cell r="C58">
            <v>10</v>
          </cell>
        </row>
        <row r="60">
          <cell r="C60">
            <v>75</v>
          </cell>
        </row>
        <row r="62">
          <cell r="C62">
            <v>21</v>
          </cell>
        </row>
        <row r="63">
          <cell r="C63">
            <v>1</v>
          </cell>
        </row>
        <row r="64">
          <cell r="C64">
            <v>0</v>
          </cell>
        </row>
        <row r="65">
          <cell r="C65">
            <v>4</v>
          </cell>
        </row>
        <row r="66">
          <cell r="C66">
            <v>6</v>
          </cell>
        </row>
        <row r="67">
          <cell r="C67">
            <v>4</v>
          </cell>
        </row>
        <row r="69">
          <cell r="C69">
            <v>36</v>
          </cell>
        </row>
        <row r="71">
          <cell r="C71">
            <v>12</v>
          </cell>
        </row>
        <row r="73">
          <cell r="C73">
            <v>72</v>
          </cell>
        </row>
        <row r="75">
          <cell r="C75">
            <v>23</v>
          </cell>
        </row>
        <row r="76">
          <cell r="C76">
            <v>16</v>
          </cell>
        </row>
        <row r="78">
          <cell r="C78">
            <v>9</v>
          </cell>
        </row>
        <row r="79">
          <cell r="C79">
            <v>1</v>
          </cell>
        </row>
        <row r="80">
          <cell r="C80">
            <v>0</v>
          </cell>
        </row>
        <row r="81">
          <cell r="C81">
            <v>5</v>
          </cell>
        </row>
        <row r="83">
          <cell r="C83">
            <v>1</v>
          </cell>
        </row>
        <row r="84">
          <cell r="C84">
            <v>20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12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0.16"/>
      <sheetName val="2nd Circuit County Sum 10.16"/>
      <sheetName val="Franklin 10.16"/>
      <sheetName val="Gadsden 10.16"/>
      <sheetName val="Jefferson 10.16"/>
      <sheetName val="Leon 10.16"/>
      <sheetName val="Liberty 10.16"/>
      <sheetName val="Wakulla 10.16"/>
      <sheetName val="2nd Circuit Summary 9.16"/>
      <sheetName val="2nd Circuit County Sum 9.16"/>
      <sheetName val="Franklin 9.16"/>
      <sheetName val="Gadsden 9.16"/>
      <sheetName val="Jefferson 9.16"/>
      <sheetName val="Leon 9.16"/>
      <sheetName val="Liberty 9.16"/>
      <sheetName val="Wakulla 9.16"/>
      <sheetName val="2nd Circuit Summary 8.16"/>
      <sheetName val="2nd Circuit County Sum 8.16"/>
      <sheetName val="Franklin 8.16"/>
      <sheetName val="Gadsden 8.16"/>
      <sheetName val="Jefferson 8.16"/>
      <sheetName val="Leon 8.16"/>
      <sheetName val="Liberty 8.16"/>
      <sheetName val="Wakulla 8.16"/>
      <sheetName val="2nd Circuit Summary 7.16"/>
      <sheetName val="2nd County Sum 7.16 "/>
      <sheetName val="Franklin 7.16"/>
      <sheetName val="Gadsden 7.16"/>
      <sheetName val="Jefferson 7.16"/>
      <sheetName val="Leon 7.16"/>
      <sheetName val="Liberty 7.16"/>
      <sheetName val="Wakulla 7.16"/>
      <sheetName val="2nd Circuit Summary 6.16"/>
      <sheetName val="2nd Circuit County Sum 6.16"/>
      <sheetName val="Franklin 6.16"/>
      <sheetName val="Gadsden 6.16"/>
      <sheetName val="Jefferson 6.16"/>
      <sheetName val="Leon 6.16"/>
      <sheetName val="Liberty 6.16"/>
      <sheetName val="Wakulla 6.16"/>
      <sheetName val="2nd Circuit Summary 5.16"/>
      <sheetName val="2nd Circuit County Roll Up 5.16"/>
      <sheetName val="Franklin 5.16"/>
      <sheetName val="Gadsden 5.16"/>
      <sheetName val="Jefferson 5.16"/>
      <sheetName val="Leon 5.16"/>
      <sheetName val="Liberty 5.16"/>
      <sheetName val="Wakulla 5.16"/>
      <sheetName val="2nd Circuit Summary 4.16"/>
      <sheetName val="Franklin 4.16"/>
      <sheetName val="Gadsden 4.16"/>
      <sheetName val="Jefferson 4.16"/>
      <sheetName val="Leon 4.16"/>
      <sheetName val="Liberty 4.16"/>
      <sheetName val="Wakulla 4.16"/>
      <sheetName val="2nd Circuit Summary 3.16"/>
      <sheetName val="Franklin 3.16"/>
      <sheetName val="Gadsden 3.16"/>
      <sheetName val="Jefferson 3.16"/>
      <sheetName val="Leon 3.16"/>
      <sheetName val="Liberty 3.16"/>
      <sheetName val="Wakulla 3.16"/>
      <sheetName val="2nd Circuit Summary 2.16"/>
      <sheetName val="Franklin 2.16"/>
      <sheetName val="Gadsden 2.16"/>
      <sheetName val="Jefferson 2.16"/>
      <sheetName val="Leon 2.16"/>
      <sheetName val="Liberty 2.16"/>
      <sheetName val="Wakulla 2.16"/>
      <sheetName val="2nd Circuit Summary 1.16"/>
      <sheetName val="Franklin 1.16"/>
      <sheetName val="Gadsden 1.16"/>
      <sheetName val="Jefferson 1.16"/>
      <sheetName val="Leon 1.16"/>
      <sheetName val="Liberty 1.16"/>
      <sheetName val="Wakulla 1.16"/>
    </sheetNames>
    <sheetDataSet>
      <sheetData sheetId="0"/>
      <sheetData sheetId="1"/>
      <sheetData sheetId="2">
        <row r="7">
          <cell r="B7">
            <v>6</v>
          </cell>
        </row>
        <row r="11">
          <cell r="B11">
            <v>6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8</v>
          </cell>
        </row>
      </sheetData>
      <sheetData sheetId="3">
        <row r="7">
          <cell r="B7">
            <v>43</v>
          </cell>
        </row>
        <row r="11">
          <cell r="B11">
            <v>37</v>
          </cell>
        </row>
        <row r="13">
          <cell r="B13">
            <v>1</v>
          </cell>
        </row>
        <row r="16">
          <cell r="H16">
            <v>16</v>
          </cell>
        </row>
        <row r="17">
          <cell r="H17">
            <v>4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20</v>
          </cell>
        </row>
      </sheetData>
      <sheetData sheetId="4">
        <row r="7">
          <cell r="B7">
            <v>4</v>
          </cell>
        </row>
        <row r="11">
          <cell r="B11">
            <v>4</v>
          </cell>
        </row>
        <row r="13">
          <cell r="B13">
            <v>0</v>
          </cell>
        </row>
        <row r="16">
          <cell r="H16">
            <v>1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5</v>
          </cell>
        </row>
      </sheetData>
      <sheetData sheetId="5">
        <row r="7">
          <cell r="B7">
            <v>299</v>
          </cell>
        </row>
        <row r="11">
          <cell r="B11">
            <v>244</v>
          </cell>
        </row>
        <row r="13">
          <cell r="B13">
            <v>34</v>
          </cell>
        </row>
        <row r="16">
          <cell r="H16">
            <v>178</v>
          </cell>
        </row>
        <row r="17">
          <cell r="H17">
            <v>48</v>
          </cell>
        </row>
        <row r="19">
          <cell r="H19">
            <v>11</v>
          </cell>
        </row>
        <row r="20">
          <cell r="H20">
            <v>7</v>
          </cell>
        </row>
        <row r="21">
          <cell r="H21">
            <v>249</v>
          </cell>
        </row>
      </sheetData>
      <sheetData sheetId="6">
        <row r="7">
          <cell r="B7">
            <v>9</v>
          </cell>
        </row>
        <row r="11">
          <cell r="B11">
            <v>8</v>
          </cell>
        </row>
        <row r="13">
          <cell r="B13">
            <v>0</v>
          </cell>
        </row>
        <row r="16">
          <cell r="H16">
            <v>3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7">
        <row r="7">
          <cell r="B7">
            <v>31</v>
          </cell>
        </row>
        <row r="11">
          <cell r="B11">
            <v>25</v>
          </cell>
        </row>
        <row r="13">
          <cell r="B13">
            <v>1</v>
          </cell>
        </row>
        <row r="16">
          <cell r="H16">
            <v>12</v>
          </cell>
        </row>
        <row r="17">
          <cell r="H17">
            <v>3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0.16"/>
      <sheetName val="3rd Circuit County Sum 10.16"/>
      <sheetName val="Columbia 10.16"/>
      <sheetName val="Dixie 10.16"/>
      <sheetName val="Hamilton 10.16"/>
      <sheetName val="Lafayette 10.16"/>
      <sheetName val="Madison 10.16"/>
      <sheetName val="Suwannee 10.16"/>
      <sheetName val="Taylor 10.16"/>
      <sheetName val="3rd Circuit Summary 9.16"/>
      <sheetName val="3rd Circuit County Sum 9.16"/>
      <sheetName val="Columbia 9.16"/>
      <sheetName val="Dixie 9.16"/>
      <sheetName val="Hamilton 9.16"/>
      <sheetName val="Lafayette 9.16"/>
      <sheetName val="Madison 9.16"/>
      <sheetName val="Suwannee 9.16"/>
      <sheetName val="Taylor 9.16"/>
      <sheetName val="3rd Circuit Summary 8.16"/>
      <sheetName val="3rd Circuit County Sum 8.16"/>
      <sheetName val="Columbia 8.16"/>
      <sheetName val="Dixie 8.16"/>
      <sheetName val="Hamilton 8.16"/>
      <sheetName val="Lafayette 8.16"/>
      <sheetName val="Madison 8.16"/>
      <sheetName val="Suwannee 8.16"/>
      <sheetName val="Taylor 8.16"/>
      <sheetName val="3rd Circuit Summary 7.16"/>
      <sheetName val="3rd County Sum 7.16"/>
      <sheetName val="Columbia 7.16"/>
      <sheetName val="Dixie 7.16"/>
      <sheetName val="Hamilton 7.16"/>
      <sheetName val="Lafayette 7.16"/>
      <sheetName val="Madison 7.16"/>
      <sheetName val="Suwannee 7.16"/>
      <sheetName val="Taylor 7.16"/>
      <sheetName val="3rd Circuit Summary 6.16"/>
      <sheetName val="3rd Circuit County Sum 6.16"/>
      <sheetName val="Columbia 6.16"/>
      <sheetName val="Dixie 6.16"/>
      <sheetName val="Hamilton 6.16"/>
      <sheetName val="Lafayette 6.16"/>
      <sheetName val="Madison 6.16"/>
      <sheetName val="Suwannee 6.16"/>
      <sheetName val="Taylor 6.16"/>
      <sheetName val="3rd Circuit Summary 5.16"/>
      <sheetName val="3rd Circuit County Roll-Up 5.16"/>
      <sheetName val="Columbia 5.16"/>
      <sheetName val="Dixie 5.16"/>
      <sheetName val="Hamilton 5.16"/>
      <sheetName val="Lafayette 5.16"/>
      <sheetName val="Madison 5.16"/>
      <sheetName val="Suwannee 5.16"/>
      <sheetName val="Taylor 5.16"/>
      <sheetName val="3rd Circuit Summary 4.16"/>
      <sheetName val="3rd Circuit Sum Counties 4.16"/>
      <sheetName val="Columbia 4.16"/>
      <sheetName val="Dixie 4.16"/>
      <sheetName val="Hamilton 4.16"/>
      <sheetName val="Lafayette 4.16"/>
      <sheetName val="Madison 4.16"/>
      <sheetName val="Suwannee 4.16"/>
      <sheetName val="Taylor 4.16"/>
      <sheetName val="3rd Circuit Summary 3.16"/>
      <sheetName val="Columbia 3.16"/>
      <sheetName val="Dixie 3.16"/>
      <sheetName val="Hamilton 3.16"/>
      <sheetName val="Lafayette 3.16"/>
      <sheetName val="Madison 3.16"/>
      <sheetName val="Suwannee 3.16"/>
      <sheetName val="Taylor 3.16"/>
      <sheetName val="3rd Circuit Summary 2.16"/>
      <sheetName val="Columbia 2.16"/>
      <sheetName val="Dixie 2.16"/>
      <sheetName val="Hamilton 2.16"/>
      <sheetName val="Lafayette 2.16"/>
      <sheetName val="Madison 2.16"/>
      <sheetName val="Suwannee 2.16"/>
      <sheetName val="Taylor 2.16"/>
      <sheetName val="3rd Circuit Summary 1.16"/>
      <sheetName val="Columbia 1.16"/>
      <sheetName val="Dixie 1.16"/>
      <sheetName val="Hamilton 1.16"/>
      <sheetName val="Lafayette 1.16"/>
      <sheetName val="Madison 1.16"/>
      <sheetName val="Suwannee 1.16"/>
      <sheetName val="Taylor 1.16"/>
    </sheetNames>
    <sheetDataSet>
      <sheetData sheetId="0"/>
      <sheetData sheetId="1"/>
      <sheetData sheetId="2">
        <row r="7">
          <cell r="B7">
            <v>279</v>
          </cell>
        </row>
        <row r="11">
          <cell r="B11">
            <v>163</v>
          </cell>
        </row>
        <row r="13">
          <cell r="B13">
            <v>0</v>
          </cell>
        </row>
        <row r="16">
          <cell r="H16">
            <v>46</v>
          </cell>
        </row>
        <row r="17">
          <cell r="H17">
            <v>11</v>
          </cell>
        </row>
        <row r="19">
          <cell r="H19">
            <v>2</v>
          </cell>
        </row>
        <row r="20">
          <cell r="H20">
            <v>1</v>
          </cell>
        </row>
        <row r="21">
          <cell r="H21">
            <v>76</v>
          </cell>
        </row>
      </sheetData>
      <sheetData sheetId="3">
        <row r="7">
          <cell r="B7">
            <v>56</v>
          </cell>
        </row>
        <row r="11">
          <cell r="B11">
            <v>27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2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4">
        <row r="7">
          <cell r="B7">
            <v>18</v>
          </cell>
        </row>
        <row r="11">
          <cell r="B11">
            <v>15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5</v>
          </cell>
        </row>
      </sheetData>
      <sheetData sheetId="5">
        <row r="7">
          <cell r="B7">
            <v>4</v>
          </cell>
        </row>
        <row r="11">
          <cell r="B11">
            <v>2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6">
        <row r="7">
          <cell r="B7">
            <v>26</v>
          </cell>
        </row>
        <row r="11">
          <cell r="B11">
            <v>12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7">
        <row r="7">
          <cell r="B7">
            <v>84</v>
          </cell>
        </row>
        <row r="11">
          <cell r="B11">
            <v>68</v>
          </cell>
        </row>
        <row r="13">
          <cell r="B13">
            <v>0</v>
          </cell>
        </row>
        <row r="16">
          <cell r="H16">
            <v>26</v>
          </cell>
        </row>
        <row r="17">
          <cell r="H17">
            <v>6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39</v>
          </cell>
        </row>
      </sheetData>
      <sheetData sheetId="8">
        <row r="7">
          <cell r="B7">
            <v>54</v>
          </cell>
        </row>
        <row r="11">
          <cell r="B11">
            <v>32</v>
          </cell>
        </row>
        <row r="13">
          <cell r="B13">
            <v>0</v>
          </cell>
        </row>
        <row r="16">
          <cell r="H16">
            <v>13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0.16"/>
      <sheetName val="4th Circuit County Sum 10.16"/>
      <sheetName val="Clay 10.16"/>
      <sheetName val="Duval 10.16"/>
      <sheetName val="Nassau 10.16"/>
      <sheetName val="4th Circuit Summary 9.16"/>
      <sheetName val="4th Circuit County Sum 9.16"/>
      <sheetName val="Clay 9.16"/>
      <sheetName val="Duval 9.16"/>
      <sheetName val="Nassau 9.16"/>
      <sheetName val="4th Circuit Summary 8.16"/>
      <sheetName val="4th Circuit County Sum 8.16"/>
      <sheetName val="Clay 8.16"/>
      <sheetName val="Duval 8.16"/>
      <sheetName val="Nassau 8.16"/>
      <sheetName val="4th Circuit Summary 7.16"/>
      <sheetName val="4th County Sum 7.16"/>
      <sheetName val="Clay 7.16"/>
      <sheetName val="Duval 7.16"/>
      <sheetName val="Nassau 7.16"/>
      <sheetName val="4th Circuit Summary 6.16"/>
      <sheetName val="4th Circuit County Sum 6.16"/>
      <sheetName val="Clay 6.16"/>
      <sheetName val="Duval 6.16"/>
      <sheetName val="Nassau 6.16"/>
      <sheetName val="4th Circuit Summary 5.16"/>
      <sheetName val="4th Circuit County Roll Up 5.16"/>
      <sheetName val="Clay 5.16"/>
      <sheetName val="Duval 5.16"/>
      <sheetName val="Nassau  5.16"/>
      <sheetName val="4th Circuit Summary 4.16"/>
      <sheetName val="4th Circuit Sum Counties 4.16"/>
      <sheetName val="Clay 4.16"/>
      <sheetName val="Duval 4.16"/>
      <sheetName val="Nassau 4.16"/>
      <sheetName val="4th Circuit Summary 3.16"/>
      <sheetName val="Clay 3.16"/>
      <sheetName val="Duval 3.16"/>
      <sheetName val="Nassau 3.16"/>
      <sheetName val="4th Circuit Summary 2.16"/>
      <sheetName val="Clay 2.16"/>
      <sheetName val="Duval 2.16"/>
      <sheetName val="Nassau 2.16"/>
      <sheetName val="4th Circuit Summary 1.16"/>
      <sheetName val="Clay 1.16"/>
      <sheetName val="Duval 1.16"/>
      <sheetName val="Nassau 1.16"/>
    </sheetNames>
    <sheetDataSet>
      <sheetData sheetId="0"/>
      <sheetData sheetId="1"/>
      <sheetData sheetId="2">
        <row r="7">
          <cell r="B7">
            <v>282</v>
          </cell>
        </row>
        <row r="11">
          <cell r="B11">
            <v>155</v>
          </cell>
        </row>
        <row r="13">
          <cell r="B13">
            <v>0</v>
          </cell>
        </row>
        <row r="16">
          <cell r="H16">
            <v>75</v>
          </cell>
        </row>
        <row r="17">
          <cell r="H17">
            <v>59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135</v>
          </cell>
        </row>
      </sheetData>
      <sheetData sheetId="3">
        <row r="7">
          <cell r="B7">
            <v>803</v>
          </cell>
        </row>
        <row r="11">
          <cell r="B11">
            <v>449</v>
          </cell>
        </row>
        <row r="13">
          <cell r="B13">
            <v>0</v>
          </cell>
        </row>
        <row r="16">
          <cell r="H16">
            <v>229</v>
          </cell>
        </row>
        <row r="17">
          <cell r="H17">
            <v>178</v>
          </cell>
        </row>
        <row r="19">
          <cell r="H19">
            <v>6</v>
          </cell>
        </row>
        <row r="20">
          <cell r="H20">
            <v>5</v>
          </cell>
        </row>
        <row r="21">
          <cell r="H21">
            <v>418</v>
          </cell>
        </row>
      </sheetData>
      <sheetData sheetId="4">
        <row r="7">
          <cell r="B7">
            <v>84</v>
          </cell>
        </row>
        <row r="11">
          <cell r="B11">
            <v>77</v>
          </cell>
        </row>
        <row r="13">
          <cell r="B13">
            <v>0</v>
          </cell>
        </row>
        <row r="16">
          <cell r="H16">
            <v>25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0.16"/>
      <sheetName val="5th Circuit County Sum 10.16"/>
      <sheetName val="Citrus 10.16"/>
      <sheetName val="Hernando 10.16"/>
      <sheetName val="Lake 10.16"/>
      <sheetName val="Marion 10.16"/>
      <sheetName val="Sumter 10.16"/>
      <sheetName val="5th Circuit Summary 9.16"/>
      <sheetName val="5th Circuit County Sum 9.16"/>
      <sheetName val="Citrus 9.16"/>
      <sheetName val="Hernando 9.16"/>
      <sheetName val="Lake 9.16"/>
      <sheetName val="Marion 9.16"/>
      <sheetName val="Sumter 9.16"/>
      <sheetName val="5th Circuit Summary 8.16"/>
      <sheetName val="5th Circuit County Sum 8.16"/>
      <sheetName val="Citrus 8.16"/>
      <sheetName val="Hernando 8.16"/>
      <sheetName val="Lake 8.16"/>
      <sheetName val="Marion 8.16"/>
      <sheetName val="Sumter 8.16"/>
      <sheetName val="5th Circuit Summary  7.16"/>
      <sheetName val="5th County Sum 7.16"/>
      <sheetName val="Citrus 7.16"/>
      <sheetName val="Hernando 7.16"/>
      <sheetName val="Lake 7.16"/>
      <sheetName val="Marion 7.16"/>
      <sheetName val="Sumter 7.16"/>
      <sheetName val="5th Circuit Summary 6.16"/>
      <sheetName val="5th Circuit County Sum 6.16"/>
      <sheetName val="Citrus 6.16"/>
      <sheetName val="Hernando 6.16"/>
      <sheetName val="Lake 6.16"/>
      <sheetName val="Marion 6.16"/>
      <sheetName val="Sumter 6.16"/>
      <sheetName val="5th Circuit Summary 5.16"/>
      <sheetName val="5th Circuit County Sum 5.16"/>
      <sheetName val="Citrus 5.16"/>
      <sheetName val="Hernando 5.16"/>
      <sheetName val="Lake 5.16"/>
      <sheetName val="Marion 5.16"/>
      <sheetName val="Sumter 5.16"/>
      <sheetName val="5th Circuit Summary 4.16"/>
      <sheetName val="Citrus 4.16"/>
      <sheetName val="Hernando 4.16"/>
      <sheetName val="Lake 4.16"/>
      <sheetName val="Marion 4.16"/>
      <sheetName val="Sumter 4.16"/>
      <sheetName val="5th Circuit Summary 3.16"/>
      <sheetName val="Citrus 3.16"/>
      <sheetName val="Hernando 3.16"/>
      <sheetName val="Lake 3.16"/>
      <sheetName val="Marion 3.16"/>
      <sheetName val="Sumter 3.16"/>
      <sheetName val="5th Circuit Summary 2.16"/>
      <sheetName val="Citrus 2.16"/>
      <sheetName val="Hernando 2.16"/>
      <sheetName val="Lake 2.16"/>
      <sheetName val="Marion 2.16"/>
      <sheetName val="Sumter 2.16"/>
      <sheetName val="5th Circuit Summary 1.16"/>
      <sheetName val="Citrus 1.16"/>
      <sheetName val="Hernando 1.16"/>
      <sheetName val="Lake 1.16"/>
      <sheetName val="Marion 1.16"/>
      <sheetName val="Sumter 1.16"/>
    </sheetNames>
    <sheetDataSet>
      <sheetData sheetId="0"/>
      <sheetData sheetId="1"/>
      <sheetData sheetId="2">
        <row r="7">
          <cell r="B7">
            <v>348</v>
          </cell>
        </row>
        <row r="11">
          <cell r="B11">
            <v>304</v>
          </cell>
        </row>
        <row r="13">
          <cell r="B13">
            <v>0</v>
          </cell>
        </row>
        <row r="16">
          <cell r="H16">
            <v>84</v>
          </cell>
        </row>
        <row r="17">
          <cell r="H17">
            <v>24</v>
          </cell>
        </row>
        <row r="19">
          <cell r="H19">
            <v>2</v>
          </cell>
        </row>
        <row r="20">
          <cell r="H20">
            <v>2</v>
          </cell>
        </row>
        <row r="21">
          <cell r="H21">
            <v>137</v>
          </cell>
        </row>
      </sheetData>
      <sheetData sheetId="3">
        <row r="7">
          <cell r="B7">
            <v>382</v>
          </cell>
        </row>
        <row r="11">
          <cell r="B11">
            <v>310</v>
          </cell>
        </row>
        <row r="13">
          <cell r="B13">
            <v>0</v>
          </cell>
        </row>
        <row r="16">
          <cell r="H16">
            <v>70</v>
          </cell>
        </row>
        <row r="17">
          <cell r="H17">
            <v>24</v>
          </cell>
        </row>
        <row r="19">
          <cell r="H19">
            <v>0</v>
          </cell>
        </row>
        <row r="20">
          <cell r="H20">
            <v>3</v>
          </cell>
        </row>
        <row r="21">
          <cell r="H21">
            <v>117</v>
          </cell>
        </row>
      </sheetData>
      <sheetData sheetId="4">
        <row r="7">
          <cell r="B7">
            <v>299</v>
          </cell>
        </row>
        <row r="11">
          <cell r="B11">
            <v>255</v>
          </cell>
        </row>
        <row r="13">
          <cell r="B13">
            <v>0</v>
          </cell>
        </row>
        <row r="16">
          <cell r="H16">
            <v>131</v>
          </cell>
        </row>
        <row r="17">
          <cell r="H17">
            <v>40</v>
          </cell>
        </row>
        <row r="19">
          <cell r="H19">
            <v>4</v>
          </cell>
        </row>
        <row r="20">
          <cell r="H20">
            <v>2</v>
          </cell>
        </row>
        <row r="21">
          <cell r="H21">
            <v>216</v>
          </cell>
        </row>
      </sheetData>
      <sheetData sheetId="5">
        <row r="7">
          <cell r="B7">
            <v>525</v>
          </cell>
        </row>
        <row r="11">
          <cell r="B11">
            <v>422</v>
          </cell>
        </row>
        <row r="13">
          <cell r="B13">
            <v>0</v>
          </cell>
        </row>
        <row r="16">
          <cell r="H16">
            <v>170</v>
          </cell>
        </row>
        <row r="17">
          <cell r="H17">
            <v>41</v>
          </cell>
        </row>
        <row r="19">
          <cell r="H19">
            <v>3</v>
          </cell>
        </row>
        <row r="20">
          <cell r="H20">
            <v>2</v>
          </cell>
        </row>
        <row r="21">
          <cell r="H21">
            <v>265</v>
          </cell>
        </row>
      </sheetData>
      <sheetData sheetId="6">
        <row r="7">
          <cell r="B7">
            <v>111</v>
          </cell>
        </row>
        <row r="11">
          <cell r="B11">
            <v>97</v>
          </cell>
        </row>
        <row r="13">
          <cell r="B13">
            <v>0</v>
          </cell>
        </row>
        <row r="16">
          <cell r="H16">
            <v>32</v>
          </cell>
        </row>
        <row r="17">
          <cell r="H17">
            <v>14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0.16"/>
      <sheetName val="6th Circuit County Sum 10.16"/>
      <sheetName val="Pasco 10.16"/>
      <sheetName val="Pinellas 10.16"/>
      <sheetName val="6th Circuit Summary 9.16"/>
      <sheetName val="6th Circuit County Sum 9.16"/>
      <sheetName val="Pasco 9.16"/>
      <sheetName val="Pinellas 9.16"/>
      <sheetName val="6th Circuit Summary 8.16"/>
      <sheetName val="6th Circuit County Sum 8.16"/>
      <sheetName val="Pasco 8.16"/>
      <sheetName val="Pinellas 8.16"/>
      <sheetName val="6th Circuit Summary 7.16"/>
      <sheetName val="6th County Sum 7.16"/>
      <sheetName val="Pasco 7.16"/>
      <sheetName val="Pinellas 7.16"/>
      <sheetName val="6th Circuit Summary 6.16"/>
      <sheetName val="6th Circuit County Sum 6.16"/>
      <sheetName val="Pasco 6.16"/>
      <sheetName val="Pinellas 6.16"/>
      <sheetName val="6th Circuit Summary 5.16"/>
      <sheetName val="6th Circuit County Sum 5.16"/>
      <sheetName val="Pasco 5.16"/>
      <sheetName val="Pinellas 5.16"/>
      <sheetName val="6th Circuit Summary 4.16"/>
      <sheetName val="Pasco 4.16"/>
      <sheetName val="Pinellas 4.16"/>
      <sheetName val="6th Circuit Summary 3.16"/>
      <sheetName val="Pasco 3.16"/>
      <sheetName val="Pinellas 3.16"/>
      <sheetName val="6th Circuit Summary 2.16"/>
      <sheetName val="Pasco 2.16"/>
      <sheetName val="Pinellas 2.16"/>
      <sheetName val="6th Circuit Summary 1.16"/>
      <sheetName val="Pasco 1.16"/>
      <sheetName val="Pinellas 1.16"/>
    </sheetNames>
    <sheetDataSet>
      <sheetData sheetId="0"/>
      <sheetData sheetId="1"/>
      <sheetData sheetId="2">
        <row r="7">
          <cell r="B7">
            <v>702</v>
          </cell>
        </row>
        <row r="11">
          <cell r="B11">
            <v>476</v>
          </cell>
        </row>
        <row r="13">
          <cell r="B13">
            <v>0</v>
          </cell>
        </row>
        <row r="16">
          <cell r="H16">
            <v>165</v>
          </cell>
        </row>
        <row r="17">
          <cell r="H17">
            <v>45</v>
          </cell>
        </row>
        <row r="19">
          <cell r="H19">
            <v>9</v>
          </cell>
        </row>
        <row r="20">
          <cell r="H20">
            <v>2</v>
          </cell>
        </row>
        <row r="21">
          <cell r="H21">
            <v>267</v>
          </cell>
        </row>
      </sheetData>
      <sheetData sheetId="3">
        <row r="7">
          <cell r="B7">
            <v>1022</v>
          </cell>
        </row>
        <row r="11">
          <cell r="B11">
            <v>786</v>
          </cell>
        </row>
        <row r="13">
          <cell r="B13">
            <v>17</v>
          </cell>
        </row>
        <row r="16">
          <cell r="H16">
            <v>426</v>
          </cell>
        </row>
        <row r="17">
          <cell r="H17">
            <v>84</v>
          </cell>
        </row>
        <row r="19">
          <cell r="H19">
            <v>25</v>
          </cell>
        </row>
        <row r="20">
          <cell r="H20">
            <v>6</v>
          </cell>
        </row>
        <row r="21">
          <cell r="H21">
            <v>597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0.16"/>
      <sheetName val="7th Circuit County Sum 10.16"/>
      <sheetName val="Flagler 10.16"/>
      <sheetName val="Putnam 10.16"/>
      <sheetName val="St. Johns 10.16"/>
      <sheetName val="Volusia 10.16"/>
      <sheetName val="7th Circuit Summary 9.16"/>
      <sheetName val="7th Circuit County Sum 9.16"/>
      <sheetName val="Flagler 9.16"/>
      <sheetName val="Putnam 9.16"/>
      <sheetName val="St. Johns 9.16"/>
      <sheetName val="Volusia 9.16"/>
      <sheetName val="7th Circuit Summary 8.16"/>
      <sheetName val="7th Circuit County Sum 8.16"/>
      <sheetName val="Flagler 8.16"/>
      <sheetName val="Putnam 8.16"/>
      <sheetName val="St. Johns 8.16"/>
      <sheetName val="Volusia 8.16"/>
      <sheetName val="7th Circuit Summary 7.16"/>
      <sheetName val="7th County Sum 7.16"/>
      <sheetName val="Flagler 7.16"/>
      <sheetName val="Putnam 7.16"/>
      <sheetName val="St. Johns 7.16"/>
      <sheetName val="Volusia 7.16"/>
      <sheetName val="7th Circuit Summary 6.16"/>
      <sheetName val="7th Circuit County Sum 6.16 "/>
      <sheetName val="Flagler 6.16"/>
      <sheetName val="Putnam 6.16"/>
      <sheetName val="St. Johns 6.16"/>
      <sheetName val="Volusia 6.16"/>
      <sheetName val="7th Circuit Summary 5.16"/>
      <sheetName val="7th Circuit County Sum 5.16"/>
      <sheetName val="Flagler 5.16"/>
      <sheetName val="Putnam 5.16"/>
      <sheetName val="St. Johns 5.16"/>
      <sheetName val="Volusia 5.16"/>
      <sheetName val="7th Circuit Summary 4.16"/>
      <sheetName val="Flagler 4.16"/>
      <sheetName val="Putnam 4.16"/>
      <sheetName val="St. Johns 4.16"/>
      <sheetName val="Volusia 4.16"/>
      <sheetName val="7th Circuit Summary 3.16"/>
      <sheetName val="Flagler 3.16"/>
      <sheetName val="Putnam 3.16"/>
      <sheetName val="St. Johns 3.16"/>
      <sheetName val="Volusia 3.16"/>
      <sheetName val="7th Circuit Summary 2.16"/>
      <sheetName val="Flagler 2.16"/>
      <sheetName val="Putnam 2.16"/>
      <sheetName val="St. Johns 2.16"/>
      <sheetName val="Volusia 2.16"/>
      <sheetName val="7th Circuit Summary 1.16"/>
      <sheetName val="Flagler 1.16"/>
      <sheetName val="Putnam 1.16"/>
      <sheetName val="St. Johns 1.16"/>
      <sheetName val="Volusia 1.16"/>
    </sheetNames>
    <sheetDataSet>
      <sheetData sheetId="0"/>
      <sheetData sheetId="1"/>
      <sheetData sheetId="2">
        <row r="7">
          <cell r="B7">
            <v>106</v>
          </cell>
        </row>
        <row r="11">
          <cell r="B11">
            <v>98</v>
          </cell>
        </row>
        <row r="13">
          <cell r="B13">
            <v>0</v>
          </cell>
        </row>
        <row r="16">
          <cell r="H16">
            <v>48</v>
          </cell>
        </row>
        <row r="17">
          <cell r="H17">
            <v>5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57</v>
          </cell>
        </row>
      </sheetData>
      <sheetData sheetId="3">
        <row r="7">
          <cell r="B7">
            <v>184</v>
          </cell>
        </row>
        <row r="11">
          <cell r="B11">
            <v>95</v>
          </cell>
        </row>
        <row r="13">
          <cell r="B13">
            <v>0</v>
          </cell>
        </row>
        <row r="16">
          <cell r="H16">
            <v>28</v>
          </cell>
        </row>
        <row r="17">
          <cell r="H17">
            <v>4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35</v>
          </cell>
        </row>
      </sheetData>
      <sheetData sheetId="4">
        <row r="7">
          <cell r="B7">
            <v>253</v>
          </cell>
        </row>
        <row r="11">
          <cell r="B11">
            <v>238</v>
          </cell>
        </row>
        <row r="13">
          <cell r="B13">
            <v>0</v>
          </cell>
        </row>
        <row r="16">
          <cell r="H16">
            <v>71</v>
          </cell>
        </row>
        <row r="17">
          <cell r="H17">
            <v>12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85</v>
          </cell>
        </row>
      </sheetData>
      <sheetData sheetId="5">
        <row r="7">
          <cell r="B7">
            <v>901</v>
          </cell>
        </row>
        <row r="11">
          <cell r="B11">
            <v>649</v>
          </cell>
        </row>
        <row r="13">
          <cell r="B13">
            <v>0</v>
          </cell>
        </row>
        <row r="16">
          <cell r="H16">
            <v>228</v>
          </cell>
        </row>
        <row r="17">
          <cell r="H17">
            <v>32</v>
          </cell>
        </row>
        <row r="19">
          <cell r="H19">
            <v>4</v>
          </cell>
        </row>
        <row r="20">
          <cell r="H20">
            <v>4</v>
          </cell>
        </row>
        <row r="21">
          <cell r="H21">
            <v>279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5"/>
  <sheetViews>
    <sheetView showGridLines="0" tabSelected="1" zoomScale="85" zoomScaleNormal="85" zoomScaleSheetLayoutView="90" workbookViewId="0">
      <pane ySplit="2" topLeftCell="A3" activePane="bottomLeft" state="frozen"/>
      <selection pane="bottomLeft" activeCell="A3" sqref="A3"/>
    </sheetView>
  </sheetViews>
  <sheetFormatPr defaultColWidth="9.140625" defaultRowHeight="18.75" x14ac:dyDescent="0.3"/>
  <cols>
    <col min="1" max="1" width="9.28515625" style="2" customWidth="1"/>
    <col min="2" max="2" width="17.85546875" style="2" customWidth="1"/>
    <col min="3" max="3" width="16.7109375" style="3" customWidth="1"/>
    <col min="4" max="5" width="15.28515625" style="3" customWidth="1"/>
    <col min="6" max="6" width="14.85546875" style="4" customWidth="1"/>
    <col min="7" max="8" width="14.42578125" style="3" customWidth="1"/>
    <col min="9" max="9" width="14.42578125" style="2" customWidth="1"/>
    <col min="10" max="10" width="14.28515625" style="2" customWidth="1"/>
    <col min="11" max="11" width="13.85546875" style="3" customWidth="1"/>
    <col min="12" max="12" width="16.28515625" style="5" customWidth="1"/>
    <col min="13" max="13" width="17" style="28" hidden="1" customWidth="1"/>
    <col min="14" max="16384" width="9.140625" style="2"/>
  </cols>
  <sheetData>
    <row r="1" spans="1:13" ht="69.75" customHeight="1" x14ac:dyDescent="0.2">
      <c r="A1" s="52"/>
      <c r="B1" s="52"/>
      <c r="C1" s="59" t="s">
        <v>101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94.5" x14ac:dyDescent="0.25">
      <c r="A2" s="32" t="s">
        <v>0</v>
      </c>
      <c r="B2" s="32" t="s">
        <v>1</v>
      </c>
      <c r="C2" s="33" t="s">
        <v>102</v>
      </c>
      <c r="D2" s="33" t="s">
        <v>103</v>
      </c>
      <c r="E2" s="33" t="s">
        <v>99</v>
      </c>
      <c r="F2" s="33" t="s">
        <v>104</v>
      </c>
      <c r="G2" s="33" t="s">
        <v>94</v>
      </c>
      <c r="H2" s="33" t="s">
        <v>95</v>
      </c>
      <c r="I2" s="35" t="s">
        <v>89</v>
      </c>
      <c r="J2" s="35" t="s">
        <v>90</v>
      </c>
      <c r="K2" s="33" t="s">
        <v>97</v>
      </c>
      <c r="L2" s="36" t="s">
        <v>92</v>
      </c>
      <c r="M2" s="34" t="s">
        <v>100</v>
      </c>
    </row>
    <row r="3" spans="1:13" s="29" customFormat="1" ht="15" customHeight="1" x14ac:dyDescent="0.25">
      <c r="A3" s="40"/>
      <c r="B3" s="40"/>
      <c r="C3" s="41"/>
      <c r="D3" s="41"/>
      <c r="E3" s="41"/>
      <c r="F3" s="43"/>
      <c r="G3" s="41"/>
      <c r="H3" s="41"/>
      <c r="I3" s="44"/>
      <c r="J3" s="44"/>
      <c r="K3" s="41"/>
      <c r="L3" s="45"/>
      <c r="M3" s="42"/>
    </row>
    <row r="4" spans="1:13" ht="18.95" customHeight="1" x14ac:dyDescent="0.25">
      <c r="A4" s="32">
        <v>1</v>
      </c>
      <c r="B4" s="32" t="s">
        <v>2</v>
      </c>
      <c r="C4" s="14">
        <f>[1]Sheet1!$R$6</f>
        <v>668</v>
      </c>
      <c r="D4" s="15">
        <f>'[2]Escambia 10.16'!$B$7</f>
        <v>564</v>
      </c>
      <c r="E4" s="14">
        <f>[1]Sheet1!$N$6</f>
        <v>551</v>
      </c>
      <c r="F4" s="16">
        <f>'[2]Escambia 10.16'!$H$21+'[2]Escambia 10.16'!$H$20</f>
        <v>266</v>
      </c>
      <c r="G4" s="14">
        <f>'[2]Escambia 10.16'!$H$16+'[2]Escambia 10.16'!$H$17+'[2]Escambia 10.16'!$H$20</f>
        <v>260</v>
      </c>
      <c r="H4" s="15">
        <f>'[3]6+ Months Inactive by County'!$C$3</f>
        <v>32</v>
      </c>
      <c r="I4" s="17">
        <f>'[2]Escambia 10.16'!$H$19</f>
        <v>7</v>
      </c>
      <c r="J4" s="17">
        <f>'[2]Escambia 10.16'!$H$20</f>
        <v>15</v>
      </c>
      <c r="K4" s="14">
        <f>'[2]Escambia 10.16'!$B$11+'[2]Escambia 10.16'!$B$13</f>
        <v>400</v>
      </c>
      <c r="L4" s="18">
        <f>K4/D4</f>
        <v>0.70921985815602839</v>
      </c>
      <c r="M4" s="46">
        <f>IF(D4&lt;C4,(D4/C4),(1))</f>
        <v>0.84431137724550898</v>
      </c>
    </row>
    <row r="5" spans="1:13" ht="18.95" customHeight="1" x14ac:dyDescent="0.25">
      <c r="A5" s="32">
        <v>1</v>
      </c>
      <c r="B5" s="32" t="s">
        <v>3</v>
      </c>
      <c r="C5" s="14">
        <f>[1]Sheet1!$R$7</f>
        <v>539</v>
      </c>
      <c r="D5" s="15">
        <f>'[2]Okaloosa 10.16'!$B$7</f>
        <v>485</v>
      </c>
      <c r="E5" s="14">
        <f>[1]Sheet1!$N$7</f>
        <v>393</v>
      </c>
      <c r="F5" s="16">
        <f>'[2]Okaloosa 10.16'!$H$21+'[2]Okaloosa 10.16'!$H$20</f>
        <v>182</v>
      </c>
      <c r="G5" s="14">
        <f>'[2]Okaloosa 10.16'!$H$16+'[2]Okaloosa 10.16'!$H$17+'[2]Okaloosa 10.16'!$H$20</f>
        <v>175</v>
      </c>
      <c r="H5" s="15">
        <f>'[3]6+ Months Inactive by County'!$C$4</f>
        <v>12</v>
      </c>
      <c r="I5" s="17">
        <f>'[2]Okaloosa 10.16'!$H$19</f>
        <v>7</v>
      </c>
      <c r="J5" s="17">
        <f>'[2]Okaloosa 10.16'!$H$20</f>
        <v>0</v>
      </c>
      <c r="K5" s="14">
        <f>'[2]Okaloosa 10.16'!$B$11+'[2]Okaloosa 10.16'!$B$13</f>
        <v>369</v>
      </c>
      <c r="L5" s="18">
        <f>K5/D5</f>
        <v>0.7608247422680412</v>
      </c>
      <c r="M5" s="46">
        <f>IF(D5&lt;C5,(D5/C5),(1))</f>
        <v>0.8998144712430427</v>
      </c>
    </row>
    <row r="6" spans="1:13" ht="18.95" customHeight="1" x14ac:dyDescent="0.25">
      <c r="A6" s="32">
        <v>1</v>
      </c>
      <c r="B6" s="32" t="s">
        <v>88</v>
      </c>
      <c r="C6" s="14">
        <f>[1]Sheet1!$R$8</f>
        <v>320</v>
      </c>
      <c r="D6" s="15">
        <f>'[2]Santa Rosa 10.16'!$B$7</f>
        <v>232</v>
      </c>
      <c r="E6" s="14">
        <f>[1]Sheet1!$N$8</f>
        <v>252</v>
      </c>
      <c r="F6" s="16">
        <f>'[2]Santa Rosa 10.16'!$H$21+'[2]Santa Rosa 10.16'!$H$20</f>
        <v>91</v>
      </c>
      <c r="G6" s="14">
        <f>'[2]Santa Rosa 10.16'!$H$16+'[2]Santa Rosa 10.16'!$H$17+'[2]Santa Rosa 10.16'!$H$20</f>
        <v>88</v>
      </c>
      <c r="H6" s="15">
        <f>'[3]6+ Months Inactive by County'!$C$5</f>
        <v>9</v>
      </c>
      <c r="I6" s="17">
        <f>'[2]Santa Rosa 10.16'!$H$19</f>
        <v>5</v>
      </c>
      <c r="J6" s="17">
        <f>'[2]Santa Rosa 10.16'!$H$20</f>
        <v>0</v>
      </c>
      <c r="K6" s="14">
        <f>'[2]Santa Rosa 10.16'!$B$11+'[2]Santa Rosa 10.16'!$B$13</f>
        <v>144</v>
      </c>
      <c r="L6" s="18">
        <f>K6/D6</f>
        <v>0.62068965517241381</v>
      </c>
      <c r="M6" s="46">
        <f>IF(D6&lt;C6,(D6/C6),(1))</f>
        <v>0.72499999999999998</v>
      </c>
    </row>
    <row r="7" spans="1:13" ht="18.95" customHeight="1" x14ac:dyDescent="0.25">
      <c r="A7" s="32">
        <v>1</v>
      </c>
      <c r="B7" s="32" t="s">
        <v>4</v>
      </c>
      <c r="C7" s="14">
        <f>[1]Sheet1!$R$9</f>
        <v>282</v>
      </c>
      <c r="D7" s="15">
        <f>'[2]Walton 10.16'!$B$7</f>
        <v>199</v>
      </c>
      <c r="E7" s="15">
        <f>[1]Sheet1!$N$9</f>
        <v>225</v>
      </c>
      <c r="F7" s="16">
        <f>'[2]Walton 10.16'!$H$21+'[2]Walton 10.16'!$H$20</f>
        <v>38</v>
      </c>
      <c r="G7" s="14">
        <f>'[2]Walton 10.16'!$H$16+'[2]Walton 10.16'!$H$17+'[2]Walton 10.16'!$H$20</f>
        <v>36</v>
      </c>
      <c r="H7" s="14">
        <f>'[3]6+ Months Inactive by County'!$C$6</f>
        <v>0</v>
      </c>
      <c r="I7" s="17">
        <f>'[2]Walton 10.16'!$H$19</f>
        <v>0</v>
      </c>
      <c r="J7" s="19">
        <f>'[2]Walton 10.16'!$H$20</f>
        <v>0</v>
      </c>
      <c r="K7" s="14">
        <f>'[2]Walton 10.16'!$B$11+'[2]Walton 10.16'!$B$13</f>
        <v>132</v>
      </c>
      <c r="L7" s="18">
        <f>K7/D7</f>
        <v>0.66331658291457285</v>
      </c>
      <c r="M7" s="46">
        <f>IF(D7&lt;C7,(D7/C7),(1))</f>
        <v>0.70567375886524819</v>
      </c>
    </row>
    <row r="8" spans="1:13" ht="18.95" customHeight="1" x14ac:dyDescent="0.25">
      <c r="A8" s="37" t="s">
        <v>5</v>
      </c>
      <c r="B8" s="39"/>
      <c r="C8" s="53">
        <f t="shared" ref="C8:H8" si="0">SUM(C4:C7)</f>
        <v>1809</v>
      </c>
      <c r="D8" s="53">
        <f t="shared" si="0"/>
        <v>1480</v>
      </c>
      <c r="E8" s="53">
        <f t="shared" si="0"/>
        <v>1421</v>
      </c>
      <c r="F8" s="53">
        <f t="shared" si="0"/>
        <v>577</v>
      </c>
      <c r="G8" s="53">
        <f t="shared" si="0"/>
        <v>559</v>
      </c>
      <c r="H8" s="53">
        <f t="shared" si="0"/>
        <v>53</v>
      </c>
      <c r="I8" s="54">
        <f t="shared" ref="I8:K8" si="1">SUM(I4:I7)</f>
        <v>19</v>
      </c>
      <c r="J8" s="54">
        <f t="shared" si="1"/>
        <v>15</v>
      </c>
      <c r="K8" s="53">
        <f t="shared" si="1"/>
        <v>1045</v>
      </c>
      <c r="L8" s="55">
        <f>K8/D8</f>
        <v>0.70608108108108103</v>
      </c>
      <c r="M8" s="56">
        <f>IF(D8&lt;C8,(D8/C8),(1))</f>
        <v>0.81813156440022117</v>
      </c>
    </row>
    <row r="9" spans="1:13" ht="18.95" customHeight="1" x14ac:dyDescent="0.25">
      <c r="A9" s="1"/>
      <c r="B9" s="6"/>
      <c r="C9" s="7"/>
      <c r="D9" s="7"/>
      <c r="E9" s="7"/>
      <c r="F9" s="8"/>
      <c r="G9" s="7"/>
      <c r="H9" s="7"/>
      <c r="I9" s="9"/>
      <c r="J9" s="9"/>
      <c r="K9" s="7"/>
      <c r="M9" s="47"/>
    </row>
    <row r="10" spans="1:13" ht="18.95" customHeight="1" x14ac:dyDescent="0.25">
      <c r="A10" s="32">
        <v>2</v>
      </c>
      <c r="B10" s="32" t="s">
        <v>96</v>
      </c>
      <c r="C10" s="14">
        <f>[1]Sheet1!$R$13</f>
        <v>9</v>
      </c>
      <c r="D10" s="14">
        <f>'[4]Franklin 10.16'!$B$7</f>
        <v>6</v>
      </c>
      <c r="E10" s="14">
        <f>[1]Sheet1!$N$13</f>
        <v>5</v>
      </c>
      <c r="F10" s="16">
        <f>'[4]Franklin 10.16'!$H$21+'[4]Franklin 10.16'!$H$20</f>
        <v>8</v>
      </c>
      <c r="G10" s="14">
        <f>'[4]Franklin 10.16'!$H$16+'[4]Franklin 10.16'!$H$17+'[4]Franklin 10.16'!$H$20</f>
        <v>7</v>
      </c>
      <c r="H10" s="14">
        <f>'[3]6+ Months Inactive by County'!$C$8</f>
        <v>2</v>
      </c>
      <c r="I10" s="17">
        <f>'[4]Franklin 10.16'!$H$19</f>
        <v>0</v>
      </c>
      <c r="J10" s="17">
        <f>'[4]Franklin 10.16'!$H$20</f>
        <v>0</v>
      </c>
      <c r="K10" s="14">
        <f>'[4]Franklin 10.16'!$B$11+'[4]Franklin 10.16'!$B$13</f>
        <v>6</v>
      </c>
      <c r="L10" s="18">
        <f t="shared" ref="L10:L16" si="2">K10/D10</f>
        <v>1</v>
      </c>
      <c r="M10" s="46">
        <f t="shared" ref="M10:M16" si="3">IF(D10&lt;C10,(D10/C10),(1))</f>
        <v>0.66666666666666663</v>
      </c>
    </row>
    <row r="11" spans="1:13" ht="18.95" customHeight="1" x14ac:dyDescent="0.25">
      <c r="A11" s="32">
        <v>2</v>
      </c>
      <c r="B11" s="32" t="s">
        <v>6</v>
      </c>
      <c r="C11" s="14">
        <f>[1]Sheet1!$R$14</f>
        <v>39</v>
      </c>
      <c r="D11" s="14">
        <f>'[4]Gadsden 10.16'!$B$7</f>
        <v>43</v>
      </c>
      <c r="E11" s="14">
        <f>[1]Sheet1!$N$14</f>
        <v>26</v>
      </c>
      <c r="F11" s="16">
        <f>'[4]Gadsden 10.16'!$H$21+'[4]Gadsden 10.16'!$H$20</f>
        <v>20</v>
      </c>
      <c r="G11" s="14">
        <f>'[4]Gadsden 10.16'!$H$16+'[4]Gadsden 10.16'!$H$17+'[4]Gadsden 10.16'!$H$20</f>
        <v>20</v>
      </c>
      <c r="H11" s="14">
        <f>'[3]6+ Months Inactive by County'!$C$9</f>
        <v>1</v>
      </c>
      <c r="I11" s="17">
        <f>'[4]Gadsden 10.16'!$H$19</f>
        <v>1</v>
      </c>
      <c r="J11" s="17">
        <f>'[4]Gadsden 10.16'!$H$20</f>
        <v>0</v>
      </c>
      <c r="K11" s="14">
        <f>'[4]Gadsden 10.16'!$B$11+'[4]Gadsden 10.16'!$B$13</f>
        <v>38</v>
      </c>
      <c r="L11" s="18">
        <f t="shared" si="2"/>
        <v>0.88372093023255816</v>
      </c>
      <c r="M11" s="46">
        <f t="shared" si="3"/>
        <v>1</v>
      </c>
    </row>
    <row r="12" spans="1:13" ht="18.95" customHeight="1" x14ac:dyDescent="0.25">
      <c r="A12" s="32">
        <v>2</v>
      </c>
      <c r="B12" s="32" t="s">
        <v>7</v>
      </c>
      <c r="C12" s="14">
        <f>[1]Sheet1!$R$15</f>
        <v>6</v>
      </c>
      <c r="D12" s="14">
        <f>'[4]Jefferson 10.16'!$B$7</f>
        <v>4</v>
      </c>
      <c r="E12" s="14">
        <f>[1]Sheet1!$N$15</f>
        <v>3</v>
      </c>
      <c r="F12" s="16">
        <f>'[4]Jefferson 10.16'!$H$21+'[4]Jefferson 10.16'!$H$20</f>
        <v>6</v>
      </c>
      <c r="G12" s="14">
        <f>'[4]Jefferson 10.16'!$H$16+'[4]Jefferson 10.16'!$H$17+'[4]Jefferson 10.16'!$H$20</f>
        <v>5</v>
      </c>
      <c r="H12" s="14">
        <f>'[3]6+ Months Inactive by County'!$C$10</f>
        <v>2</v>
      </c>
      <c r="I12" s="17">
        <f>'[4]Jefferson 10.16'!$H$19</f>
        <v>0</v>
      </c>
      <c r="J12" s="17">
        <f>'[4]Jefferson 10.16'!$H$20</f>
        <v>1</v>
      </c>
      <c r="K12" s="14">
        <f>'[4]Jefferson 10.16'!$B$11+'[4]Jefferson 10.16'!$B$13</f>
        <v>4</v>
      </c>
      <c r="L12" s="18">
        <f t="shared" si="2"/>
        <v>1</v>
      </c>
      <c r="M12" s="46">
        <f t="shared" si="3"/>
        <v>0.66666666666666663</v>
      </c>
    </row>
    <row r="13" spans="1:13" ht="18.95" customHeight="1" x14ac:dyDescent="0.25">
      <c r="A13" s="32">
        <v>2</v>
      </c>
      <c r="B13" s="32" t="s">
        <v>8</v>
      </c>
      <c r="C13" s="14">
        <f>[1]Sheet1!$R$16</f>
        <v>273</v>
      </c>
      <c r="D13" s="14">
        <f>'[4]Leon 10.16'!$B$7</f>
        <v>299</v>
      </c>
      <c r="E13" s="14">
        <f>[1]Sheet1!$N$16</f>
        <v>224</v>
      </c>
      <c r="F13" s="16">
        <f>'[4]Leon 10.16'!$H$21+'[4]Leon 10.16'!$H$20</f>
        <v>256</v>
      </c>
      <c r="G13" s="14">
        <f>'[4]Leon 10.16'!$H$16+'[4]Leon 10.16'!$H$17+'[4]Leon 10.16'!$H$20</f>
        <v>233</v>
      </c>
      <c r="H13" s="14">
        <f>'[3]6+ Months Inactive by County'!$C$11</f>
        <v>14</v>
      </c>
      <c r="I13" s="17">
        <f>'[4]Leon 10.16'!$H$19</f>
        <v>11</v>
      </c>
      <c r="J13" s="17">
        <f>'[4]Leon 10.16'!$H$20</f>
        <v>7</v>
      </c>
      <c r="K13" s="14">
        <f>'[4]Leon 10.16'!$B$11+'[4]Leon 10.16'!$B$13</f>
        <v>278</v>
      </c>
      <c r="L13" s="18">
        <f t="shared" si="2"/>
        <v>0.92976588628762546</v>
      </c>
      <c r="M13" s="46">
        <f t="shared" si="3"/>
        <v>1</v>
      </c>
    </row>
    <row r="14" spans="1:13" ht="18.95" customHeight="1" x14ac:dyDescent="0.25">
      <c r="A14" s="32">
        <v>2</v>
      </c>
      <c r="B14" s="32" t="s">
        <v>9</v>
      </c>
      <c r="C14" s="14">
        <f>[1]Sheet1!$R$17</f>
        <v>9</v>
      </c>
      <c r="D14" s="14">
        <f>'[4]Liberty 10.16'!$B$7</f>
        <v>9</v>
      </c>
      <c r="E14" s="14">
        <f>[1]Sheet1!$N$17</f>
        <v>7</v>
      </c>
      <c r="F14" s="16">
        <f>'[4]Liberty 10.16'!$H$21+'[4]Liberty 10.16'!$H$20</f>
        <v>4</v>
      </c>
      <c r="G14" s="14">
        <f>'[4]Liberty 10.16'!$H$16+'[4]Liberty 10.16'!$H$17+'[4]Liberty 10.16'!$H$20</f>
        <v>4</v>
      </c>
      <c r="H14" s="14">
        <f>'[3]6+ Months Inactive by County'!$C$12</f>
        <v>0</v>
      </c>
      <c r="I14" s="17">
        <f>'[4]Liberty 10.16'!$H$19</f>
        <v>0</v>
      </c>
      <c r="J14" s="17">
        <f>'[4]Liberty 10.16'!$H$20</f>
        <v>0</v>
      </c>
      <c r="K14" s="14">
        <f>'[4]Liberty 10.16'!$B$11+'[4]Liberty 10.16'!$B$13</f>
        <v>8</v>
      </c>
      <c r="L14" s="18">
        <f t="shared" si="2"/>
        <v>0.88888888888888884</v>
      </c>
      <c r="M14" s="46">
        <f t="shared" si="3"/>
        <v>1</v>
      </c>
    </row>
    <row r="15" spans="1:13" ht="18.95" customHeight="1" x14ac:dyDescent="0.25">
      <c r="A15" s="32">
        <v>2</v>
      </c>
      <c r="B15" s="32" t="s">
        <v>10</v>
      </c>
      <c r="C15" s="14">
        <f>[1]Sheet1!$R$18</f>
        <v>28</v>
      </c>
      <c r="D15" s="14">
        <f>'[4]Wakulla 10.16'!$B$7</f>
        <v>31</v>
      </c>
      <c r="E15" s="14">
        <f>[1]Sheet1!$N$18</f>
        <v>18</v>
      </c>
      <c r="F15" s="16">
        <f>'[4]Wakulla 10.16'!$H$21+'[4]Wakulla 10.16'!$H$20</f>
        <v>16</v>
      </c>
      <c r="G15" s="14">
        <f>'[4]Wakulla 10.16'!$H$16+'[4]Wakulla 10.16'!$H$17+'[4]Wakulla 10.16'!$H$20</f>
        <v>15</v>
      </c>
      <c r="H15" s="14">
        <f>'[3]6+ Months Inactive by County'!$C$13</f>
        <v>1</v>
      </c>
      <c r="I15" s="17">
        <f>'[4]Wakulla 10.16'!$H$19</f>
        <v>1</v>
      </c>
      <c r="J15" s="17">
        <f>'[4]Wakulla 10.16'!$H$20</f>
        <v>0</v>
      </c>
      <c r="K15" s="14">
        <f>'[4]Wakulla 10.16'!$B$11+'[4]Wakulla 10.16'!$B$13</f>
        <v>26</v>
      </c>
      <c r="L15" s="18">
        <f t="shared" si="2"/>
        <v>0.83870967741935487</v>
      </c>
      <c r="M15" s="46">
        <f t="shared" si="3"/>
        <v>1</v>
      </c>
    </row>
    <row r="16" spans="1:13" ht="18.95" customHeight="1" x14ac:dyDescent="0.25">
      <c r="A16" s="37" t="s">
        <v>11</v>
      </c>
      <c r="B16" s="48"/>
      <c r="C16" s="53">
        <f>SUM(C10:C15)</f>
        <v>364</v>
      </c>
      <c r="D16" s="53">
        <f>SUM(D10:D15)</f>
        <v>392</v>
      </c>
      <c r="E16" s="53">
        <f>SUM(E10:E15)</f>
        <v>283</v>
      </c>
      <c r="F16" s="53">
        <f t="shared" ref="F16:G16" si="4">SUM(F10:F15)</f>
        <v>310</v>
      </c>
      <c r="G16" s="53">
        <f t="shared" si="4"/>
        <v>284</v>
      </c>
      <c r="H16" s="53">
        <f>SUM(H10:H15)</f>
        <v>20</v>
      </c>
      <c r="I16" s="54">
        <f t="shared" ref="I16:K16" si="5">SUM(I10:I15)</f>
        <v>13</v>
      </c>
      <c r="J16" s="54">
        <f t="shared" si="5"/>
        <v>8</v>
      </c>
      <c r="K16" s="53">
        <f t="shared" si="5"/>
        <v>360</v>
      </c>
      <c r="L16" s="55">
        <f t="shared" si="2"/>
        <v>0.91836734693877553</v>
      </c>
      <c r="M16" s="56">
        <f t="shared" si="3"/>
        <v>1</v>
      </c>
    </row>
    <row r="17" spans="1:13" ht="18.95" customHeight="1" x14ac:dyDescent="0.25">
      <c r="A17" s="1"/>
      <c r="B17" s="6"/>
      <c r="C17" s="7"/>
      <c r="D17" s="7"/>
      <c r="E17" s="7"/>
      <c r="F17" s="8"/>
      <c r="G17" s="7"/>
      <c r="H17" s="7"/>
      <c r="I17" s="9"/>
      <c r="J17" s="9"/>
      <c r="K17" s="7"/>
      <c r="M17" s="47"/>
    </row>
    <row r="18" spans="1:13" ht="18.95" customHeight="1" x14ac:dyDescent="0.25">
      <c r="A18" s="32">
        <v>3</v>
      </c>
      <c r="B18" s="32" t="s">
        <v>12</v>
      </c>
      <c r="C18" s="14">
        <f>[1]Sheet1!$R$22</f>
        <v>257</v>
      </c>
      <c r="D18" s="15">
        <f>'[5]Columbia 10.16'!$B$7</f>
        <v>279</v>
      </c>
      <c r="E18" s="15">
        <f>[1]Sheet1!$N$22</f>
        <v>203</v>
      </c>
      <c r="F18" s="20">
        <f>'[5]Columbia 10.16'!$H$21+'[5]Columbia 10.16'!$H$20</f>
        <v>77</v>
      </c>
      <c r="G18" s="15">
        <f>'[5]Columbia 10.16'!$H$16+'[5]Columbia 10.16'!$H$17+'[5]Columbia 10.16'!$H$20</f>
        <v>58</v>
      </c>
      <c r="H18" s="15">
        <f>'[3]6+ Months Inactive by County'!$C$15</f>
        <v>6</v>
      </c>
      <c r="I18" s="15">
        <f>'[5]Columbia 10.16'!$H$19</f>
        <v>2</v>
      </c>
      <c r="J18" s="15">
        <f>'[5]Columbia 10.16'!$H$20</f>
        <v>1</v>
      </c>
      <c r="K18" s="15">
        <f>'[5]Columbia 10.16'!$B$11+'[5]Columbia 10.16'!$B$13</f>
        <v>163</v>
      </c>
      <c r="L18" s="18">
        <f t="shared" ref="L18:L25" si="6">K18/D18</f>
        <v>0.58422939068100355</v>
      </c>
      <c r="M18" s="46">
        <f t="shared" ref="M18:M30" si="7">IF(D18&lt;C18,(D18/C18),(1))</f>
        <v>1</v>
      </c>
    </row>
    <row r="19" spans="1:13" ht="18.95" customHeight="1" x14ac:dyDescent="0.25">
      <c r="A19" s="32">
        <v>3</v>
      </c>
      <c r="B19" s="32" t="s">
        <v>13</v>
      </c>
      <c r="C19" s="14">
        <f>[1]Sheet1!$R$23</f>
        <v>55</v>
      </c>
      <c r="D19" s="15">
        <f>'[5]Dixie 10.16'!$B$7</f>
        <v>56</v>
      </c>
      <c r="E19" s="15">
        <f>[1]Sheet1!$N$23</f>
        <v>46</v>
      </c>
      <c r="F19" s="20">
        <f>'[5]Dixie 10.16'!$H$21+'[5]Dixie 10.16'!$H$20</f>
        <v>7</v>
      </c>
      <c r="G19" s="15">
        <f>'[5]Dixie 10.16'!$H$16+'[5]Dixie 10.16'!$H$17+'[5]Dixie 10.16'!$H$20</f>
        <v>7</v>
      </c>
      <c r="H19" s="15">
        <f>'[3]6+ Months Inactive by County'!$C$16</f>
        <v>2</v>
      </c>
      <c r="I19" s="15">
        <f>'[5]Dixie 10.16'!$H$19</f>
        <v>1</v>
      </c>
      <c r="J19" s="15">
        <f>'[5]Dixie 10.16'!$H$20</f>
        <v>0</v>
      </c>
      <c r="K19" s="15">
        <f>'[5]Dixie 10.16'!$B$11+'[5]Dixie 10.16'!$B$13</f>
        <v>27</v>
      </c>
      <c r="L19" s="18">
        <f t="shared" si="6"/>
        <v>0.48214285714285715</v>
      </c>
      <c r="M19" s="46">
        <f t="shared" si="7"/>
        <v>1</v>
      </c>
    </row>
    <row r="20" spans="1:13" ht="18.95" customHeight="1" x14ac:dyDescent="0.25">
      <c r="A20" s="32">
        <v>3</v>
      </c>
      <c r="B20" s="32" t="s">
        <v>14</v>
      </c>
      <c r="C20" s="14">
        <f>[1]Sheet1!$R$24</f>
        <v>24</v>
      </c>
      <c r="D20" s="15">
        <f>'[5]Hamilton 10.16'!$B$7</f>
        <v>18</v>
      </c>
      <c r="E20" s="15">
        <f>[1]Sheet1!$N$24</f>
        <v>14</v>
      </c>
      <c r="F20" s="20">
        <f>'[5]Hamilton 10.16'!$H$21+'[5]Hamilton 10.16'!$H$20</f>
        <v>5</v>
      </c>
      <c r="G20" s="15">
        <f>'[5]Hamilton 10.16'!$H$16+'[5]Hamilton 10.16'!$H$17+'[5]Hamilton 10.16'!$H$20</f>
        <v>4</v>
      </c>
      <c r="H20" s="15">
        <f>'[3]6+ Months Inactive by County'!$C$17</f>
        <v>0</v>
      </c>
      <c r="I20" s="15">
        <f>'[5]Hamilton 10.16'!$H$19</f>
        <v>0</v>
      </c>
      <c r="J20" s="15">
        <f>'[5]Hamilton 10.16'!$H$20</f>
        <v>0</v>
      </c>
      <c r="K20" s="15">
        <f>'[5]Hamilton 10.16'!$B$11+'[5]Hamilton 10.16'!$B$13</f>
        <v>15</v>
      </c>
      <c r="L20" s="18">
        <f t="shared" si="6"/>
        <v>0.83333333333333337</v>
      </c>
      <c r="M20" s="46">
        <f t="shared" si="7"/>
        <v>0.75</v>
      </c>
    </row>
    <row r="21" spans="1:13" ht="18.95" customHeight="1" x14ac:dyDescent="0.25">
      <c r="A21" s="32">
        <v>3</v>
      </c>
      <c r="B21" s="32" t="s">
        <v>15</v>
      </c>
      <c r="C21" s="14">
        <f>[1]Sheet1!$R$25</f>
        <v>4</v>
      </c>
      <c r="D21" s="15">
        <f>'[5]Lafayette 10.16'!$B$7</f>
        <v>4</v>
      </c>
      <c r="E21" s="15">
        <f>[1]Sheet1!$N$25</f>
        <v>3</v>
      </c>
      <c r="F21" s="20">
        <f>'[5]Lafayette 10.16'!$H$21+'[5]Lafayette 10.16'!$H$20</f>
        <v>4</v>
      </c>
      <c r="G21" s="15">
        <f>'[5]Lafayette 10.16'!$H$16+'[5]Lafayette 10.16'!$H$17+'[5]Lafayette 10.16'!$H$20</f>
        <v>4</v>
      </c>
      <c r="H21" s="15">
        <f>'[3]6+ Months Inactive by County'!$C$18</f>
        <v>0</v>
      </c>
      <c r="I21" s="15">
        <f>'[5]Lafayette 10.16'!$H$19</f>
        <v>0</v>
      </c>
      <c r="J21" s="15">
        <f>'[5]Lafayette 10.16'!$H$20</f>
        <v>0</v>
      </c>
      <c r="K21" s="15">
        <f>'[5]Lafayette 10.16'!$B$11+'[5]Lafayette 10.16'!$B$13</f>
        <v>2</v>
      </c>
      <c r="L21" s="18">
        <f t="shared" si="6"/>
        <v>0.5</v>
      </c>
      <c r="M21" s="46">
        <f t="shared" si="7"/>
        <v>1</v>
      </c>
    </row>
    <row r="22" spans="1:13" ht="18.95" customHeight="1" x14ac:dyDescent="0.25">
      <c r="A22" s="32">
        <v>3</v>
      </c>
      <c r="B22" s="32" t="s">
        <v>16</v>
      </c>
      <c r="C22" s="14">
        <f>[1]Sheet1!$R$26</f>
        <v>26</v>
      </c>
      <c r="D22" s="15">
        <f>'[5]Madison 10.16'!$B$7</f>
        <v>26</v>
      </c>
      <c r="E22" s="15">
        <f>[1]Sheet1!$N$26</f>
        <v>21</v>
      </c>
      <c r="F22" s="20">
        <f>'[5]Madison 10.16'!$H$21+'[5]Madison 10.16'!$H$20</f>
        <v>7</v>
      </c>
      <c r="G22" s="15">
        <f>'[5]Madison 10.16'!$H$16+'[5]Madison 10.16'!$H$17+'[5]Madison 10.16'!$H$20</f>
        <v>7</v>
      </c>
      <c r="H22" s="15">
        <f>'[3]6+ Months Inactive by County'!$C$19</f>
        <v>0</v>
      </c>
      <c r="I22" s="15">
        <f>'[5]Madison 10.16'!$H$19</f>
        <v>0</v>
      </c>
      <c r="J22" s="15">
        <f>'[5]Madison 10.16'!$H$20</f>
        <v>0</v>
      </c>
      <c r="K22" s="15">
        <f>'[5]Madison 10.16'!$B$11+'[5]Madison 10.16'!$B$13</f>
        <v>12</v>
      </c>
      <c r="L22" s="18">
        <f t="shared" si="6"/>
        <v>0.46153846153846156</v>
      </c>
      <c r="M22" s="46">
        <f t="shared" si="7"/>
        <v>1</v>
      </c>
    </row>
    <row r="23" spans="1:13" ht="18.95" customHeight="1" x14ac:dyDescent="0.25">
      <c r="A23" s="32">
        <v>3</v>
      </c>
      <c r="B23" s="32" t="s">
        <v>17</v>
      </c>
      <c r="C23" s="14">
        <f>[1]Sheet1!$R$27</f>
        <v>75</v>
      </c>
      <c r="D23" s="15">
        <f>'[5]Suwannee 10.16'!$B$7</f>
        <v>84</v>
      </c>
      <c r="E23" s="15">
        <f>[1]Sheet1!$N$27</f>
        <v>71</v>
      </c>
      <c r="F23" s="20">
        <f>'[5]Suwannee 10.16'!$H$21+'[5]Suwannee 10.16'!$H$20</f>
        <v>40</v>
      </c>
      <c r="G23" s="15">
        <f>'[5]Suwannee 10.16'!$H$16+'[5]Suwannee 10.16'!$H$17+'[5]Suwannee 10.16'!$H$20</f>
        <v>33</v>
      </c>
      <c r="H23" s="15">
        <f>'[3]6+ Months Inactive by County'!$C$20</f>
        <v>0</v>
      </c>
      <c r="I23" s="15">
        <f>'[5]Suwannee 10.16'!$H$19</f>
        <v>1</v>
      </c>
      <c r="J23" s="15">
        <f>'[5]Suwannee 10.16'!$H$20</f>
        <v>1</v>
      </c>
      <c r="K23" s="15">
        <f>'[5]Suwannee 10.16'!$B$11+'[5]Suwannee 10.16'!$B$13</f>
        <v>68</v>
      </c>
      <c r="L23" s="18">
        <f t="shared" si="6"/>
        <v>0.80952380952380953</v>
      </c>
      <c r="M23" s="46">
        <f t="shared" si="7"/>
        <v>1</v>
      </c>
    </row>
    <row r="24" spans="1:13" ht="18.95" customHeight="1" x14ac:dyDescent="0.25">
      <c r="A24" s="32">
        <v>3</v>
      </c>
      <c r="B24" s="32" t="s">
        <v>18</v>
      </c>
      <c r="C24" s="14">
        <f>[1]Sheet1!$R$28</f>
        <v>49</v>
      </c>
      <c r="D24" s="15">
        <f>'[5]Taylor 10.16'!$B$7</f>
        <v>54</v>
      </c>
      <c r="E24" s="15">
        <f>[1]Sheet1!$N$28</f>
        <v>45</v>
      </c>
      <c r="F24" s="20">
        <f>'[5]Taylor 10.16'!$H$21+'[5]Taylor 10.16'!$H$20</f>
        <v>15</v>
      </c>
      <c r="G24" s="15">
        <f>'[5]Taylor 10.16'!$H$16+'[5]Taylor 10.16'!$H$17+'[5]Taylor 10.16'!$H$20</f>
        <v>14</v>
      </c>
      <c r="H24" s="15">
        <f>'[3]6+ Months Inactive by County'!$C$21</f>
        <v>0</v>
      </c>
      <c r="I24" s="15">
        <f>'[5]Taylor 10.16'!$H$19</f>
        <v>0</v>
      </c>
      <c r="J24" s="15">
        <f>'[5]Taylor 10.16'!$H$20</f>
        <v>0</v>
      </c>
      <c r="K24" s="15">
        <f>'[5]Taylor 10.16'!$B$11+'[5]Taylor 10.16'!$B$13</f>
        <v>32</v>
      </c>
      <c r="L24" s="18">
        <f t="shared" si="6"/>
        <v>0.59259259259259256</v>
      </c>
      <c r="M24" s="46">
        <f t="shared" si="7"/>
        <v>1</v>
      </c>
    </row>
    <row r="25" spans="1:13" ht="18.95" customHeight="1" x14ac:dyDescent="0.25">
      <c r="A25" s="37" t="s">
        <v>19</v>
      </c>
      <c r="B25" s="48"/>
      <c r="C25" s="53">
        <f>SUM(C18:C24)</f>
        <v>490</v>
      </c>
      <c r="D25" s="53">
        <f>SUM(D18:D24)</f>
        <v>521</v>
      </c>
      <c r="E25" s="53">
        <f>SUM(E18:E24)</f>
        <v>403</v>
      </c>
      <c r="F25" s="53">
        <f>SUM(F18:F24)</f>
        <v>155</v>
      </c>
      <c r="G25" s="53">
        <f t="shared" ref="G25:K25" si="8">SUM(G18:G24)</f>
        <v>127</v>
      </c>
      <c r="H25" s="53">
        <f>SUM(H18:H24)</f>
        <v>8</v>
      </c>
      <c r="I25" s="54">
        <f t="shared" si="8"/>
        <v>4</v>
      </c>
      <c r="J25" s="54">
        <f t="shared" si="8"/>
        <v>2</v>
      </c>
      <c r="K25" s="53">
        <f t="shared" si="8"/>
        <v>319</v>
      </c>
      <c r="L25" s="55">
        <f t="shared" si="6"/>
        <v>0.61228406909788868</v>
      </c>
      <c r="M25" s="56">
        <f t="shared" si="7"/>
        <v>1</v>
      </c>
    </row>
    <row r="26" spans="1:13" ht="18.95" customHeight="1" x14ac:dyDescent="0.25">
      <c r="A26" s="1"/>
      <c r="B26" s="6"/>
      <c r="C26" s="7"/>
      <c r="D26" s="7"/>
      <c r="E26" s="7"/>
      <c r="F26" s="8"/>
      <c r="G26" s="7"/>
      <c r="H26" s="7"/>
      <c r="I26" s="9"/>
      <c r="J26" s="9"/>
      <c r="K26" s="7"/>
      <c r="M26" s="47">
        <f t="shared" si="7"/>
        <v>1</v>
      </c>
    </row>
    <row r="27" spans="1:13" ht="18.95" customHeight="1" x14ac:dyDescent="0.25">
      <c r="A27" s="32">
        <v>4</v>
      </c>
      <c r="B27" s="32" t="s">
        <v>20</v>
      </c>
      <c r="C27" s="14">
        <f>[1]Sheet1!$R$32</f>
        <v>311</v>
      </c>
      <c r="D27" s="14">
        <f>'[6]Clay 10.16'!$B$7</f>
        <v>282</v>
      </c>
      <c r="E27" s="14">
        <f>[1]Sheet1!$N$32</f>
        <v>239</v>
      </c>
      <c r="F27" s="16">
        <f>'[6]Clay 10.16'!$H$21+'[6]Clay 10.16'!$H$20</f>
        <v>135</v>
      </c>
      <c r="G27" s="14">
        <f>'[6]Clay 10.16'!$H$16+'[6]Clay 10.16'!$H$17+'[6]Clay 10.16'!$H$20</f>
        <v>134</v>
      </c>
      <c r="H27" s="14">
        <f>'[3]6+ Months Inactive by County'!$C$23</f>
        <v>39</v>
      </c>
      <c r="I27" s="17">
        <f>'[6]Clay 10.16'!$H$19</f>
        <v>0</v>
      </c>
      <c r="J27" s="17">
        <f>'[6]Clay 10.16'!$H$20</f>
        <v>0</v>
      </c>
      <c r="K27" s="14">
        <f>'[6]Clay 10.16'!$B$11+'[6]Clay 10.16'!$B$13</f>
        <v>155</v>
      </c>
      <c r="L27" s="18">
        <f>K27/D27</f>
        <v>0.54964539007092195</v>
      </c>
      <c r="M27" s="46">
        <f t="shared" si="7"/>
        <v>0.90675241157556274</v>
      </c>
    </row>
    <row r="28" spans="1:13" ht="18.95" customHeight="1" x14ac:dyDescent="0.25">
      <c r="A28" s="32">
        <v>4</v>
      </c>
      <c r="B28" s="32" t="s">
        <v>21</v>
      </c>
      <c r="C28" s="14">
        <f>[1]Sheet1!$R$33</f>
        <v>924</v>
      </c>
      <c r="D28" s="14">
        <f>'[6]Duval 10.16'!$B$7</f>
        <v>803</v>
      </c>
      <c r="E28" s="14">
        <f>[1]Sheet1!$N$33</f>
        <v>791</v>
      </c>
      <c r="F28" s="16">
        <f>'[6]Duval 10.16'!$H$21+'[6]Duval 10.16'!$H$20</f>
        <v>423</v>
      </c>
      <c r="G28" s="14">
        <f>'[6]Duval 10.16'!$H$16+'[6]Duval 10.16'!$H$17+'[6]Duval 10.16'!$H$20</f>
        <v>412</v>
      </c>
      <c r="H28" s="14">
        <f>'[3]6+ Months Inactive by County'!$C$24</f>
        <v>106</v>
      </c>
      <c r="I28" s="17">
        <f>'[6]Duval 10.16'!$H$19</f>
        <v>6</v>
      </c>
      <c r="J28" s="17">
        <f>'[6]Duval 10.16'!$H$20</f>
        <v>5</v>
      </c>
      <c r="K28" s="14">
        <f>'[6]Duval 10.16'!$B$11+'[6]Duval 10.16'!$B$13</f>
        <v>449</v>
      </c>
      <c r="L28" s="18">
        <f>K28/D28</f>
        <v>0.55915317559153177</v>
      </c>
      <c r="M28" s="46">
        <f t="shared" si="7"/>
        <v>0.86904761904761907</v>
      </c>
    </row>
    <row r="29" spans="1:13" ht="18.95" customHeight="1" x14ac:dyDescent="0.25">
      <c r="A29" s="32">
        <v>4</v>
      </c>
      <c r="B29" s="32" t="s">
        <v>22</v>
      </c>
      <c r="C29" s="14">
        <f>[1]Sheet1!$R$34</f>
        <v>125</v>
      </c>
      <c r="D29" s="14">
        <f>'[6]Nassau 10.16'!$B$7</f>
        <v>84</v>
      </c>
      <c r="E29" s="14">
        <f>[1]Sheet1!$N$34</f>
        <v>97</v>
      </c>
      <c r="F29" s="16">
        <f>'[6]Nassau 10.16'!$H$21+'[6]Nassau 10.16'!$H$20</f>
        <v>29</v>
      </c>
      <c r="G29" s="14">
        <f>'[6]Nassau 10.16'!$H$16+'[6]Nassau 10.16'!$H$17+'[6]Nassau 10.16'!$H$20</f>
        <v>27</v>
      </c>
      <c r="H29" s="14">
        <f>'[3]6+ Months Inactive by County'!$C$25</f>
        <v>0</v>
      </c>
      <c r="I29" s="17">
        <f>'[6]Nassau 10.16'!$H$19</f>
        <v>0</v>
      </c>
      <c r="J29" s="17">
        <f>'[6]Nassau 10.16'!$H$20</f>
        <v>0</v>
      </c>
      <c r="K29" s="14">
        <f>'[6]Nassau 10.16'!$B$11+'[6]Nassau 10.16'!$B$13</f>
        <v>77</v>
      </c>
      <c r="L29" s="18">
        <f>K29/D29</f>
        <v>0.91666666666666663</v>
      </c>
      <c r="M29" s="46">
        <f t="shared" si="7"/>
        <v>0.67200000000000004</v>
      </c>
    </row>
    <row r="30" spans="1:13" ht="18.95" customHeight="1" x14ac:dyDescent="0.25">
      <c r="A30" s="37" t="s">
        <v>23</v>
      </c>
      <c r="B30" s="48"/>
      <c r="C30" s="53">
        <f>SUM(C27:C29)</f>
        <v>1360</v>
      </c>
      <c r="D30" s="53">
        <f>SUM(D27:D29)</f>
        <v>1169</v>
      </c>
      <c r="E30" s="53">
        <f>SUM(E27:E29)</f>
        <v>1127</v>
      </c>
      <c r="F30" s="53">
        <f>SUM(F27:F29)</f>
        <v>587</v>
      </c>
      <c r="G30" s="53">
        <f t="shared" ref="G30:K30" si="9">SUM(G27:G29)</f>
        <v>573</v>
      </c>
      <c r="H30" s="53">
        <f>SUM(H27:H29)</f>
        <v>145</v>
      </c>
      <c r="I30" s="54">
        <f t="shared" si="9"/>
        <v>6</v>
      </c>
      <c r="J30" s="54">
        <f>SUM(J27:J29)</f>
        <v>5</v>
      </c>
      <c r="K30" s="53">
        <f t="shared" si="9"/>
        <v>681</v>
      </c>
      <c r="L30" s="55">
        <f>K30/D30</f>
        <v>0.58254918733960648</v>
      </c>
      <c r="M30" s="56">
        <f t="shared" si="7"/>
        <v>0.85955882352941182</v>
      </c>
    </row>
    <row r="31" spans="1:13" ht="18.95" customHeight="1" x14ac:dyDescent="0.25">
      <c r="A31" s="1"/>
      <c r="B31" s="6"/>
      <c r="C31" s="7"/>
      <c r="D31" s="7"/>
      <c r="E31" s="7"/>
      <c r="F31" s="8"/>
      <c r="G31" s="7"/>
      <c r="H31" s="7"/>
      <c r="I31" s="9"/>
      <c r="J31" s="9"/>
      <c r="K31" s="7"/>
      <c r="M31" s="47"/>
    </row>
    <row r="32" spans="1:13" ht="18.95" customHeight="1" x14ac:dyDescent="0.25">
      <c r="A32" s="32">
        <v>5</v>
      </c>
      <c r="B32" s="32" t="s">
        <v>24</v>
      </c>
      <c r="C32" s="14">
        <f>[1]Sheet1!$R$38</f>
        <v>387</v>
      </c>
      <c r="D32" s="21">
        <f>'[7]Citrus 10.16'!$B$7</f>
        <v>348</v>
      </c>
      <c r="E32" s="21">
        <f>[1]Sheet1!$N$38</f>
        <v>306</v>
      </c>
      <c r="F32" s="22">
        <f>'[7]Citrus 10.16'!$H$21+'[7]Citrus 10.16'!$H$20</f>
        <v>139</v>
      </c>
      <c r="G32" s="23">
        <f>'[7]Citrus 10.16'!$H$16+'[7]Citrus 10.16'!$H$17+'[7]Citrus 10.16'!$H$20</f>
        <v>110</v>
      </c>
      <c r="H32" s="23">
        <f>'[3]6+ Months Inactive by County'!$C$27</f>
        <v>8</v>
      </c>
      <c r="I32" s="23">
        <f>'[7]Citrus 10.16'!$H$19</f>
        <v>2</v>
      </c>
      <c r="J32" s="23">
        <f>'[7]Citrus 10.16'!$H$20</f>
        <v>2</v>
      </c>
      <c r="K32" s="21">
        <f>'[7]Citrus 10.16'!$B$11+'[7]Citrus 10.16'!$B$13</f>
        <v>304</v>
      </c>
      <c r="L32" s="18">
        <f t="shared" ref="L32:L37" si="10">K32/D32</f>
        <v>0.87356321839080464</v>
      </c>
      <c r="M32" s="46">
        <f t="shared" ref="M32:M37" si="11">IF(D32&lt;C32,(D32/C32),(1))</f>
        <v>0.89922480620155043</v>
      </c>
    </row>
    <row r="33" spans="1:13" ht="18.95" customHeight="1" x14ac:dyDescent="0.25">
      <c r="A33" s="32">
        <v>5</v>
      </c>
      <c r="B33" s="32" t="s">
        <v>25</v>
      </c>
      <c r="C33" s="14">
        <f>[1]Sheet1!$R$39</f>
        <v>493</v>
      </c>
      <c r="D33" s="21">
        <f>'[7]Hernando 10.16'!$B$7</f>
        <v>382</v>
      </c>
      <c r="E33" s="21">
        <f>[1]Sheet1!$N$39</f>
        <v>381</v>
      </c>
      <c r="F33" s="22">
        <f>'[7]Hernando 10.16'!$H$21+'[7]Hernando 10.16'!$H$20</f>
        <v>120</v>
      </c>
      <c r="G33" s="23">
        <f>'[7]Hernando 10.16'!$H$16+'[7]Hernando 10.16'!$H$17+'[7]Hernando 10.16'!$H$20</f>
        <v>97</v>
      </c>
      <c r="H33" s="23">
        <f>'[3]6+ Months Inactive by County'!$C$28</f>
        <v>11</v>
      </c>
      <c r="I33" s="23">
        <f>'[7]Hernando 10.16'!$H$19</f>
        <v>0</v>
      </c>
      <c r="J33" s="23">
        <f>'[7]Hernando 10.16'!$H$20</f>
        <v>3</v>
      </c>
      <c r="K33" s="21">
        <f>'[7]Hernando 10.16'!$B$11+'[7]Hernando 10.16'!$B$13</f>
        <v>310</v>
      </c>
      <c r="L33" s="18">
        <f t="shared" si="10"/>
        <v>0.81151832460732987</v>
      </c>
      <c r="M33" s="46">
        <f t="shared" si="11"/>
        <v>0.77484787018255574</v>
      </c>
    </row>
    <row r="34" spans="1:13" ht="18.95" customHeight="1" x14ac:dyDescent="0.25">
      <c r="A34" s="32">
        <v>5</v>
      </c>
      <c r="B34" s="32" t="s">
        <v>26</v>
      </c>
      <c r="C34" s="14">
        <f>[1]Sheet1!$R$40</f>
        <v>338</v>
      </c>
      <c r="D34" s="21">
        <f>'[7]Lake 10.16'!$B$7</f>
        <v>299</v>
      </c>
      <c r="E34" s="21">
        <f>[1]Sheet1!$N$40</f>
        <v>243</v>
      </c>
      <c r="F34" s="22">
        <f>'[7]Lake 10.16'!$H$21+'[7]Lake 10.16'!$H$20</f>
        <v>218</v>
      </c>
      <c r="G34" s="23">
        <f>'[7]Lake 10.16'!$H$16+'[7]Lake 10.16'!$H$17+'[7]Lake 10.16'!$H$20</f>
        <v>173</v>
      </c>
      <c r="H34" s="23">
        <f>'[3]6+ Months Inactive by County'!$C$29</f>
        <v>15</v>
      </c>
      <c r="I34" s="23">
        <f>'[7]Lake 10.16'!$H$19</f>
        <v>4</v>
      </c>
      <c r="J34" s="23">
        <f>'[7]Lake 10.16'!$H$20</f>
        <v>2</v>
      </c>
      <c r="K34" s="21">
        <f>'[7]Lake 10.16'!$B$11+'[7]Lake 10.16'!$B$13</f>
        <v>255</v>
      </c>
      <c r="L34" s="18">
        <f t="shared" si="10"/>
        <v>0.85284280936454848</v>
      </c>
      <c r="M34" s="46">
        <f t="shared" si="11"/>
        <v>0.88461538461538458</v>
      </c>
    </row>
    <row r="35" spans="1:13" ht="18.95" customHeight="1" x14ac:dyDescent="0.25">
      <c r="A35" s="32">
        <v>5</v>
      </c>
      <c r="B35" s="32" t="s">
        <v>27</v>
      </c>
      <c r="C35" s="14">
        <f>[1]Sheet1!$R$41</f>
        <v>812</v>
      </c>
      <c r="D35" s="21">
        <f>'[7]Marion 10.16'!$B$7</f>
        <v>525</v>
      </c>
      <c r="E35" s="21">
        <f>[1]Sheet1!$N$41</f>
        <v>582</v>
      </c>
      <c r="F35" s="22">
        <f>'[7]Marion 10.16'!$H$21+'[7]Marion 10.16'!$H$20</f>
        <v>267</v>
      </c>
      <c r="G35" s="23">
        <f>'[7]Marion 10.16'!$H$16+'[7]Marion 10.16'!$H$17+'[7]Marion 10.16'!$H$20</f>
        <v>213</v>
      </c>
      <c r="H35" s="23">
        <f>'[3]6+ Months Inactive by County'!$C$30</f>
        <v>14</v>
      </c>
      <c r="I35" s="23">
        <f>'[7]Marion 10.16'!$H$19</f>
        <v>3</v>
      </c>
      <c r="J35" s="23">
        <f>'[7]Marion 10.16'!$H$20</f>
        <v>2</v>
      </c>
      <c r="K35" s="21">
        <f>'[7]Marion 10.16'!$B$11+'[7]Marion 10.16'!$B$13</f>
        <v>422</v>
      </c>
      <c r="L35" s="18">
        <f t="shared" si="10"/>
        <v>0.80380952380952386</v>
      </c>
      <c r="M35" s="46">
        <f t="shared" si="11"/>
        <v>0.64655172413793105</v>
      </c>
    </row>
    <row r="36" spans="1:13" ht="18.95" customHeight="1" x14ac:dyDescent="0.25">
      <c r="A36" s="32">
        <v>5</v>
      </c>
      <c r="B36" s="32" t="s">
        <v>28</v>
      </c>
      <c r="C36" s="14">
        <f>[1]Sheet1!$R$42</f>
        <v>117</v>
      </c>
      <c r="D36" s="21">
        <f>'[7]Sumter 10.16'!$B$7</f>
        <v>111</v>
      </c>
      <c r="E36" s="21">
        <f>[1]Sheet1!$N$42</f>
        <v>88</v>
      </c>
      <c r="F36" s="22">
        <f>'[7]Sumter 10.16'!$H$21+'[7]Sumter 10.16'!$H$20</f>
        <v>61</v>
      </c>
      <c r="G36" s="23">
        <f>'[7]Sumter 10.16'!$H$16+'[7]Sumter 10.16'!$H$17+'[7]Sumter 10.16'!$H$20</f>
        <v>46</v>
      </c>
      <c r="H36" s="23">
        <f>'[3]6+ Months Inactive by County'!$C$31</f>
        <v>1</v>
      </c>
      <c r="I36" s="23">
        <f>'[7]Sumter 10.16'!$H$19</f>
        <v>1</v>
      </c>
      <c r="J36" s="23">
        <f>'[7]Sumter 10.16'!$H$20</f>
        <v>0</v>
      </c>
      <c r="K36" s="21">
        <f>'[7]Sumter 10.16'!$B$11+'[7]Sumter 10.16'!$B$13</f>
        <v>97</v>
      </c>
      <c r="L36" s="18">
        <f t="shared" si="10"/>
        <v>0.87387387387387383</v>
      </c>
      <c r="M36" s="46">
        <f t="shared" si="11"/>
        <v>0.94871794871794868</v>
      </c>
    </row>
    <row r="37" spans="1:13" s="30" customFormat="1" ht="18.95" customHeight="1" x14ac:dyDescent="0.25">
      <c r="A37" s="37" t="s">
        <v>29</v>
      </c>
      <c r="B37" s="48"/>
      <c r="C37" s="53">
        <f>SUM(C32:C36)</f>
        <v>2147</v>
      </c>
      <c r="D37" s="53">
        <f>SUM(D32:D36)</f>
        <v>1665</v>
      </c>
      <c r="E37" s="53">
        <f>SUM(E32:E36)</f>
        <v>1600</v>
      </c>
      <c r="F37" s="53">
        <f t="shared" ref="F37" si="12">SUM(F32:F36)</f>
        <v>805</v>
      </c>
      <c r="G37" s="53">
        <f t="shared" ref="G37:K37" si="13">SUM(G32:G36)</f>
        <v>639</v>
      </c>
      <c r="H37" s="53">
        <f>SUM(H32:H36)</f>
        <v>49</v>
      </c>
      <c r="I37" s="54">
        <f t="shared" si="13"/>
        <v>10</v>
      </c>
      <c r="J37" s="54">
        <f t="shared" si="13"/>
        <v>9</v>
      </c>
      <c r="K37" s="53">
        <f t="shared" si="13"/>
        <v>1388</v>
      </c>
      <c r="L37" s="55">
        <f t="shared" si="10"/>
        <v>0.83363363363363363</v>
      </c>
      <c r="M37" s="56">
        <f t="shared" si="11"/>
        <v>0.77550069864927806</v>
      </c>
    </row>
    <row r="38" spans="1:13" ht="18.95" customHeight="1" x14ac:dyDescent="0.25">
      <c r="A38" s="1"/>
      <c r="B38" s="6"/>
      <c r="C38" s="7"/>
      <c r="D38" s="7"/>
      <c r="E38" s="7"/>
      <c r="F38" s="8"/>
      <c r="G38" s="7"/>
      <c r="H38" s="7"/>
      <c r="I38" s="9"/>
      <c r="J38" s="9"/>
      <c r="K38" s="7"/>
      <c r="M38" s="47"/>
    </row>
    <row r="39" spans="1:13" ht="18.95" customHeight="1" x14ac:dyDescent="0.25">
      <c r="A39" s="32">
        <v>6</v>
      </c>
      <c r="B39" s="32" t="s">
        <v>30</v>
      </c>
      <c r="C39" s="14">
        <f>[1]Sheet1!$R$46</f>
        <v>957</v>
      </c>
      <c r="D39" s="15">
        <f>'[8]Pasco 10.16'!$B$7</f>
        <v>702</v>
      </c>
      <c r="E39" s="15">
        <f>[1]Sheet1!$N$46</f>
        <v>754</v>
      </c>
      <c r="F39" s="16">
        <f>'[8]Pasco 10.16'!$H$21+'[8]Pasco 10.16'!$H$20</f>
        <v>269</v>
      </c>
      <c r="G39" s="14">
        <f>'[8]Pasco 10.16'!$H$16+'[8]Pasco 10.16'!$H$17+'[8]Pasco 10.16'!$H$20</f>
        <v>212</v>
      </c>
      <c r="H39" s="14">
        <f>'[3]6+ Months Inactive by County'!$C$33</f>
        <v>17</v>
      </c>
      <c r="I39" s="17">
        <f>'[8]Pasco 10.16'!$H$19</f>
        <v>9</v>
      </c>
      <c r="J39" s="17">
        <f>'[8]Pasco 10.16'!$H$20</f>
        <v>2</v>
      </c>
      <c r="K39" s="14">
        <f>'[8]Pasco 10.16'!$B$11+'[8]Pasco 10.16'!$B$13</f>
        <v>476</v>
      </c>
      <c r="L39" s="18">
        <f>K39/D39</f>
        <v>0.67806267806267806</v>
      </c>
      <c r="M39" s="46">
        <f>IF(D39&lt;C39,(D39/C39),(1))</f>
        <v>0.73354231974921635</v>
      </c>
    </row>
    <row r="40" spans="1:13" ht="18.95" customHeight="1" x14ac:dyDescent="0.25">
      <c r="A40" s="32">
        <v>6</v>
      </c>
      <c r="B40" s="32" t="s">
        <v>31</v>
      </c>
      <c r="C40" s="14">
        <f>[1]Sheet1!$R$47</f>
        <v>1575</v>
      </c>
      <c r="D40" s="15">
        <f>'[8]Pinellas 10.16'!$B$7</f>
        <v>1022</v>
      </c>
      <c r="E40" s="15">
        <f>[1]Sheet1!$N$47</f>
        <v>1164</v>
      </c>
      <c r="F40" s="16">
        <f>'[8]Pinellas 10.16'!$H$21+'[8]Pinellas 10.16'!$H$20</f>
        <v>603</v>
      </c>
      <c r="G40" s="14">
        <f>'[8]Pinellas 10.16'!$H$16+'[8]Pinellas 10.16'!$H$17+'[8]Pinellas 10.16'!$H$20</f>
        <v>516</v>
      </c>
      <c r="H40" s="14">
        <f>'[3]6+ Months Inactive by County'!$C$34</f>
        <v>24</v>
      </c>
      <c r="I40" s="17">
        <f>'[8]Pinellas 10.16'!$H$19</f>
        <v>25</v>
      </c>
      <c r="J40" s="17">
        <f>'[8]Pinellas 10.16'!$H$20</f>
        <v>6</v>
      </c>
      <c r="K40" s="14">
        <f>'[8]Pinellas 10.16'!$B$11+'[8]Pinellas 10.16'!$B$13</f>
        <v>803</v>
      </c>
      <c r="L40" s="18">
        <f>K40/D40</f>
        <v>0.7857142857142857</v>
      </c>
      <c r="M40" s="46">
        <f>IF(D40&lt;C40,(D40/C40),(1))</f>
        <v>0.64888888888888885</v>
      </c>
    </row>
    <row r="41" spans="1:13" s="30" customFormat="1" ht="18.95" customHeight="1" x14ac:dyDescent="0.25">
      <c r="A41" s="37" t="s">
        <v>32</v>
      </c>
      <c r="B41" s="38"/>
      <c r="C41" s="53">
        <f>SUM(C39:C40)</f>
        <v>2532</v>
      </c>
      <c r="D41" s="53">
        <f>SUM(D39:D40)</f>
        <v>1724</v>
      </c>
      <c r="E41" s="53">
        <f>SUM(E39:E40)</f>
        <v>1918</v>
      </c>
      <c r="F41" s="53">
        <f t="shared" ref="F41" si="14">SUM(F39:F40)</f>
        <v>872</v>
      </c>
      <c r="G41" s="53">
        <f t="shared" ref="G41:K41" si="15">SUM(G39:G40)</f>
        <v>728</v>
      </c>
      <c r="H41" s="53">
        <f>SUM(H39:H40)</f>
        <v>41</v>
      </c>
      <c r="I41" s="54">
        <f t="shared" si="15"/>
        <v>34</v>
      </c>
      <c r="J41" s="54">
        <f t="shared" si="15"/>
        <v>8</v>
      </c>
      <c r="K41" s="53">
        <f t="shared" si="15"/>
        <v>1279</v>
      </c>
      <c r="L41" s="55">
        <f>K41/D41</f>
        <v>0.74187935034802788</v>
      </c>
      <c r="M41" s="56">
        <f>IF(D41&lt;C41,(D41/C41),(1))</f>
        <v>0.68088467614533965</v>
      </c>
    </row>
    <row r="42" spans="1:13" ht="18.95" customHeight="1" x14ac:dyDescent="0.25">
      <c r="A42" s="1"/>
      <c r="B42" s="6"/>
      <c r="C42" s="7"/>
      <c r="D42" s="7"/>
      <c r="E42" s="7"/>
      <c r="F42" s="8"/>
      <c r="G42" s="7"/>
      <c r="H42" s="7"/>
      <c r="I42" s="9"/>
      <c r="J42" s="9"/>
      <c r="K42" s="7"/>
      <c r="M42" s="47"/>
    </row>
    <row r="43" spans="1:13" ht="18.95" customHeight="1" x14ac:dyDescent="0.25">
      <c r="A43" s="32">
        <v>7</v>
      </c>
      <c r="B43" s="32" t="s">
        <v>33</v>
      </c>
      <c r="C43" s="14">
        <f>[1]Sheet1!$R$51</f>
        <v>139</v>
      </c>
      <c r="D43" s="14">
        <f>'[9]Flagler 10.16'!$B$7</f>
        <v>106</v>
      </c>
      <c r="E43" s="14">
        <f>[1]Sheet1!$N$51</f>
        <v>120</v>
      </c>
      <c r="F43" s="16">
        <f>'[9]Flagler 10.16'!$H$21+'[9]Flagler 10.16'!$H$20</f>
        <v>57</v>
      </c>
      <c r="G43" s="14">
        <f>'[9]Flagler 10.16'!$H$16+'[9]Flagler 10.16'!$H$17+'[9]Flagler 10.16'!$H$20</f>
        <v>53</v>
      </c>
      <c r="H43" s="14">
        <f>'[3]6+ Months Inactive by County'!$C$36</f>
        <v>2</v>
      </c>
      <c r="I43" s="14">
        <f>'[9]Flagler 10.16'!$H$19</f>
        <v>2</v>
      </c>
      <c r="J43" s="14">
        <f>'[9]Flagler 10.16'!$H$20</f>
        <v>0</v>
      </c>
      <c r="K43" s="14">
        <f>'[9]Flagler 10.16'!$B$11+'[9]Flagler 10.16'!$B$13</f>
        <v>98</v>
      </c>
      <c r="L43" s="18">
        <f>K43/D43</f>
        <v>0.92452830188679247</v>
      </c>
      <c r="M43" s="46">
        <f>IF(D43&lt;C43,(D43/C43),(1))</f>
        <v>0.76258992805755399</v>
      </c>
    </row>
    <row r="44" spans="1:13" ht="18.95" customHeight="1" x14ac:dyDescent="0.25">
      <c r="A44" s="32">
        <v>7</v>
      </c>
      <c r="B44" s="32" t="s">
        <v>34</v>
      </c>
      <c r="C44" s="14">
        <f>[1]Sheet1!$R$52</f>
        <v>253</v>
      </c>
      <c r="D44" s="14">
        <f>'[9]Putnam 10.16'!$B$7</f>
        <v>184</v>
      </c>
      <c r="E44" s="14">
        <f>[1]Sheet1!$N$52</f>
        <v>209</v>
      </c>
      <c r="F44" s="16">
        <f>'[9]Putnam 10.16'!$H$21+'[9]Putnam 10.16'!$H$20</f>
        <v>35</v>
      </c>
      <c r="G44" s="14">
        <f>'[9]Putnam 10.16'!$H$16+'[9]Putnam 10.16'!$H$17+'[9]Putnam 10.16'!$H$20</f>
        <v>32</v>
      </c>
      <c r="H44" s="14">
        <f>'[3]6+ Months Inactive by County'!$C$37</f>
        <v>0</v>
      </c>
      <c r="I44" s="14">
        <f>'[9]Putnam 10.16'!$H$19</f>
        <v>1</v>
      </c>
      <c r="J44" s="14">
        <f>'[9]Putnam 10.16'!$H$20</f>
        <v>0</v>
      </c>
      <c r="K44" s="14">
        <f>'[9]Putnam 10.16'!$B$11+'[9]Putnam 10.16'!$B$13</f>
        <v>95</v>
      </c>
      <c r="L44" s="18">
        <f>K44/D44</f>
        <v>0.51630434782608692</v>
      </c>
      <c r="M44" s="46">
        <f>IF(D44&lt;C44,(D44/C44),(1))</f>
        <v>0.72727272727272729</v>
      </c>
    </row>
    <row r="45" spans="1:13" ht="18.95" customHeight="1" x14ac:dyDescent="0.25">
      <c r="A45" s="32">
        <v>7</v>
      </c>
      <c r="B45" s="32" t="s">
        <v>35</v>
      </c>
      <c r="C45" s="14">
        <f>[1]Sheet1!$R$53</f>
        <v>261</v>
      </c>
      <c r="D45" s="14">
        <f>'[9]St. Johns 10.16'!$B$7</f>
        <v>253</v>
      </c>
      <c r="E45" s="14">
        <f>[1]Sheet1!$N$53</f>
        <v>219</v>
      </c>
      <c r="F45" s="16">
        <f>'[9]St. Johns 10.16'!$H$21+'[9]St. Johns 10.16'!$H$20</f>
        <v>85</v>
      </c>
      <c r="G45" s="14">
        <f>'[9]St. Johns 10.16'!$H$16+'[9]St. Johns 10.16'!$H$17+'[9]St. Johns 10.16'!$H$20</f>
        <v>83</v>
      </c>
      <c r="H45" s="14">
        <f>'[3]6+ Months Inactive by County'!$C$38</f>
        <v>5</v>
      </c>
      <c r="I45" s="14">
        <f>'[9]St. Johns 10.16'!$H$19</f>
        <v>2</v>
      </c>
      <c r="J45" s="14">
        <f>'[9]St. Johns 10.16'!$H$20</f>
        <v>0</v>
      </c>
      <c r="K45" s="14">
        <f>'[9]St. Johns 10.16'!$B$11+'[9]St. Johns 10.16'!$B$13</f>
        <v>238</v>
      </c>
      <c r="L45" s="18">
        <f>K45/D45</f>
        <v>0.94071146245059289</v>
      </c>
      <c r="M45" s="46">
        <f>IF(D45&lt;C45,(D45/C45),(1))</f>
        <v>0.96934865900383138</v>
      </c>
    </row>
    <row r="46" spans="1:13" ht="18.95" customHeight="1" x14ac:dyDescent="0.25">
      <c r="A46" s="32">
        <v>7</v>
      </c>
      <c r="B46" s="32" t="s">
        <v>36</v>
      </c>
      <c r="C46" s="14">
        <f>[1]Sheet1!$R$54</f>
        <v>1067</v>
      </c>
      <c r="D46" s="14">
        <f>'[9]Volusia 10.16'!$B$7</f>
        <v>901</v>
      </c>
      <c r="E46" s="14">
        <f>[1]Sheet1!$N$54</f>
        <v>884</v>
      </c>
      <c r="F46" s="16">
        <f>'[9]Volusia 10.16'!$H$21+'[9]Volusia 10.16'!$H$20</f>
        <v>283</v>
      </c>
      <c r="G46" s="14">
        <f>'[9]Volusia 10.16'!$H$16+'[9]Volusia 10.16'!$H$17+'[9]Volusia 10.16'!$H$20</f>
        <v>264</v>
      </c>
      <c r="H46" s="14">
        <f>'[3]6+ Months Inactive by County'!$C$39</f>
        <v>5</v>
      </c>
      <c r="I46" s="14">
        <f>'[9]Volusia 10.16'!$H$19</f>
        <v>4</v>
      </c>
      <c r="J46" s="14">
        <f>'[9]Volusia 10.16'!$H$20</f>
        <v>4</v>
      </c>
      <c r="K46" s="14">
        <f>'[9]Volusia 10.16'!$B$11+'[9]Volusia 10.16'!$B$13</f>
        <v>649</v>
      </c>
      <c r="L46" s="18">
        <f>K46/D46</f>
        <v>0.72031076581576026</v>
      </c>
      <c r="M46" s="46">
        <f>IF(D46&lt;C46,(D46/C46),(1))</f>
        <v>0.84442361761949392</v>
      </c>
    </row>
    <row r="47" spans="1:13" s="30" customFormat="1" ht="18.95" customHeight="1" x14ac:dyDescent="0.25">
      <c r="A47" s="37" t="s">
        <v>37</v>
      </c>
      <c r="B47" s="38"/>
      <c r="C47" s="53">
        <f>SUM(C43:C46)</f>
        <v>1720</v>
      </c>
      <c r="D47" s="53">
        <f>SUM(D43:D46)</f>
        <v>1444</v>
      </c>
      <c r="E47" s="53">
        <f>SUM(E43:E46)</f>
        <v>1432</v>
      </c>
      <c r="F47" s="53">
        <f t="shared" ref="F47:G47" si="16">SUM(F43:F46)</f>
        <v>460</v>
      </c>
      <c r="G47" s="53">
        <f t="shared" si="16"/>
        <v>432</v>
      </c>
      <c r="H47" s="53">
        <f>SUM(H43:H46)</f>
        <v>12</v>
      </c>
      <c r="I47" s="54">
        <f t="shared" ref="I47:J47" si="17">SUM(I43:I46)</f>
        <v>9</v>
      </c>
      <c r="J47" s="54">
        <f t="shared" si="17"/>
        <v>4</v>
      </c>
      <c r="K47" s="53">
        <f>SUM(K43:K46)</f>
        <v>1080</v>
      </c>
      <c r="L47" s="55">
        <f>K47/D47</f>
        <v>0.74792243767313016</v>
      </c>
      <c r="M47" s="56">
        <f>IF(D47&lt;C47,(D47/C47),(1))</f>
        <v>0.83953488372093021</v>
      </c>
    </row>
    <row r="48" spans="1:13" ht="18.95" customHeight="1" x14ac:dyDescent="0.25">
      <c r="A48" s="1"/>
      <c r="B48" s="6"/>
      <c r="C48" s="7"/>
      <c r="D48" s="7"/>
      <c r="E48" s="7"/>
      <c r="F48" s="8"/>
      <c r="G48" s="7"/>
      <c r="H48" s="7"/>
      <c r="I48" s="9"/>
      <c r="J48" s="9"/>
      <c r="K48" s="7"/>
      <c r="M48" s="47"/>
    </row>
    <row r="49" spans="1:13" ht="18.95" customHeight="1" x14ac:dyDescent="0.25">
      <c r="A49" s="32">
        <v>8</v>
      </c>
      <c r="B49" s="32" t="s">
        <v>38</v>
      </c>
      <c r="C49" s="14">
        <f>[1]Sheet1!$R$58</f>
        <v>370</v>
      </c>
      <c r="D49" s="14">
        <f>'[10]Alachua 10.16'!$B$7</f>
        <v>345</v>
      </c>
      <c r="E49" s="14">
        <f>[1]Sheet1!$N$58</f>
        <v>301</v>
      </c>
      <c r="F49" s="16">
        <f>'[10]Alachua 10.16'!$H$21+'[10]Alachua 10.16'!$H$20</f>
        <v>239</v>
      </c>
      <c r="G49" s="14">
        <f>'[10]Alachua 10.16'!$H$16+'[10]Alachua 10.16'!$H$17+'[10]Alachua 10.16'!$H$20</f>
        <v>232</v>
      </c>
      <c r="H49" s="14">
        <f>'[3]6+ Months Inactive by County'!$C$41</f>
        <v>15</v>
      </c>
      <c r="I49" s="17">
        <f>'[10]Alachua 10.16'!$H$19</f>
        <v>9</v>
      </c>
      <c r="J49" s="17">
        <f>'[10]Alachua 10.16'!$H$20</f>
        <v>0</v>
      </c>
      <c r="K49" s="14">
        <f>'[10]Alachua 10.16'!$B$11+'[10]Alachua 10.16'!$B$13</f>
        <v>330</v>
      </c>
      <c r="L49" s="18">
        <f t="shared" ref="L49:L55" si="18">K49/D49</f>
        <v>0.95652173913043481</v>
      </c>
      <c r="M49" s="46">
        <f t="shared" ref="M49:M55" si="19">IF(D49&lt;C49,(D49/C49),(1))</f>
        <v>0.93243243243243246</v>
      </c>
    </row>
    <row r="50" spans="1:13" ht="18.95" customHeight="1" x14ac:dyDescent="0.25">
      <c r="A50" s="32">
        <v>8</v>
      </c>
      <c r="B50" s="32" t="s">
        <v>39</v>
      </c>
      <c r="C50" s="14">
        <f>[1]Sheet1!$R$59</f>
        <v>55</v>
      </c>
      <c r="D50" s="14">
        <f>'[10]Baker 10.16'!$B$7</f>
        <v>59</v>
      </c>
      <c r="E50" s="14">
        <f>[1]Sheet1!$N$59</f>
        <v>47</v>
      </c>
      <c r="F50" s="16">
        <f>'[10]Baker 10.16'!$H$21+'[10]Baker 10.16'!$H$20</f>
        <v>21</v>
      </c>
      <c r="G50" s="14">
        <f>'[10]Baker 10.16'!$H$16+'[10]Baker 10.16'!$H$17+'[10]Baker 10.16'!$H$20</f>
        <v>21</v>
      </c>
      <c r="H50" s="14">
        <f>'[3]6+ Months Inactive by County'!$C$42</f>
        <v>0</v>
      </c>
      <c r="I50" s="17">
        <f>'[10]Baker 10.16'!$H$19</f>
        <v>0</v>
      </c>
      <c r="J50" s="17">
        <f>'[10]Baker 10.16'!$H$20</f>
        <v>0</v>
      </c>
      <c r="K50" s="14">
        <f>'[10]Baker 10.16'!$B$11+'[10]Baker 10.16'!$B$13</f>
        <v>47</v>
      </c>
      <c r="L50" s="18">
        <f t="shared" si="18"/>
        <v>0.79661016949152541</v>
      </c>
      <c r="M50" s="46">
        <f t="shared" si="19"/>
        <v>1</v>
      </c>
    </row>
    <row r="51" spans="1:13" ht="18.95" customHeight="1" x14ac:dyDescent="0.25">
      <c r="A51" s="32">
        <v>8</v>
      </c>
      <c r="B51" s="32" t="s">
        <v>40</v>
      </c>
      <c r="C51" s="14">
        <f>[1]Sheet1!$R$60</f>
        <v>57</v>
      </c>
      <c r="D51" s="14">
        <f>'[10]Bradford 10.16'!$B$7</f>
        <v>61</v>
      </c>
      <c r="E51" s="14">
        <f>[1]Sheet1!$N$60</f>
        <v>49</v>
      </c>
      <c r="F51" s="16">
        <f>'[10]Bradford 10.16'!$H$21+'[10]Bradford 10.16'!$H$20</f>
        <v>24</v>
      </c>
      <c r="G51" s="14">
        <f>'[10]Bradford 10.16'!$H$16+'[10]Bradford 10.16'!$H$17+'[10]Bradford 10.16'!$H$20</f>
        <v>23</v>
      </c>
      <c r="H51" s="14">
        <f>'[3]6+ Months Inactive by County'!$C$43</f>
        <v>1</v>
      </c>
      <c r="I51" s="17">
        <f>'[10]Bradford 10.16'!$H$19</f>
        <v>0</v>
      </c>
      <c r="J51" s="17">
        <f>'[10]Bradford 10.16'!$H$20</f>
        <v>0</v>
      </c>
      <c r="K51" s="14">
        <f>'[10]Bradford 10.16'!$B$11+'[10]Bradford 10.16'!$B$13</f>
        <v>56</v>
      </c>
      <c r="L51" s="18">
        <f t="shared" si="18"/>
        <v>0.91803278688524592</v>
      </c>
      <c r="M51" s="46">
        <f t="shared" si="19"/>
        <v>1</v>
      </c>
    </row>
    <row r="52" spans="1:13" ht="18.95" customHeight="1" x14ac:dyDescent="0.25">
      <c r="A52" s="32">
        <v>8</v>
      </c>
      <c r="B52" s="32" t="s">
        <v>41</v>
      </c>
      <c r="C52" s="14">
        <f>[1]Sheet1!$R$61</f>
        <v>45</v>
      </c>
      <c r="D52" s="14">
        <f>'[10]Gilchrist 10.16'!$B$7</f>
        <v>46</v>
      </c>
      <c r="E52" s="14">
        <f>[1]Sheet1!$N$61</f>
        <v>39</v>
      </c>
      <c r="F52" s="16">
        <f>'[10]Gilchrist 10.16'!$H$21+'[10]Gilchrist 10.16'!$H$20</f>
        <v>11</v>
      </c>
      <c r="G52" s="14">
        <f>'[10]Gilchrist 10.16'!$H$16+'[10]Gilchrist 10.16'!$H$17+'[10]Gilchrist 10.16'!$H$20</f>
        <v>9</v>
      </c>
      <c r="H52" s="14">
        <f>'[3]6+ Months Inactive by County'!$C$44</f>
        <v>1</v>
      </c>
      <c r="I52" s="17">
        <f>'[10]Gilchrist 10.16'!$H$19</f>
        <v>0</v>
      </c>
      <c r="J52" s="17">
        <f>'[10]Gilchrist 10.16'!$H$20</f>
        <v>0</v>
      </c>
      <c r="K52" s="14">
        <f>'[10]Gilchrist 10.16'!$B$11+'[10]Gilchrist 10.16'!$B$13</f>
        <v>32</v>
      </c>
      <c r="L52" s="18">
        <f t="shared" si="18"/>
        <v>0.69565217391304346</v>
      </c>
      <c r="M52" s="46">
        <f t="shared" si="19"/>
        <v>1</v>
      </c>
    </row>
    <row r="53" spans="1:13" ht="18.95" customHeight="1" x14ac:dyDescent="0.25">
      <c r="A53" s="32">
        <v>8</v>
      </c>
      <c r="B53" s="32" t="s">
        <v>42</v>
      </c>
      <c r="C53" s="14">
        <f>[1]Sheet1!$R$62</f>
        <v>75</v>
      </c>
      <c r="D53" s="14">
        <f>'[10]Levy 10.16'!$B$7</f>
        <v>68</v>
      </c>
      <c r="E53" s="14">
        <f>[1]Sheet1!$N$62</f>
        <v>59</v>
      </c>
      <c r="F53" s="16">
        <f>'[10]Levy 10.16'!$H$21+'[10]Levy 10.16'!$H$20</f>
        <v>31</v>
      </c>
      <c r="G53" s="14">
        <f>'[10]Levy 10.16'!$H$16+'[10]Levy 10.16'!$H$17+'[10]Levy 10.16'!$H$20</f>
        <v>31</v>
      </c>
      <c r="H53" s="14">
        <f>'[3]6+ Months Inactive by County'!$C$45</f>
        <v>1</v>
      </c>
      <c r="I53" s="17">
        <f>'[10]Levy 10.16'!$H$19</f>
        <v>2</v>
      </c>
      <c r="J53" s="17">
        <f>'[10]Levy 10.16'!$H$20</f>
        <v>0</v>
      </c>
      <c r="K53" s="14">
        <f>'[10]Levy 10.16'!$B$11+'[10]Levy 10.16'!$B$13</f>
        <v>51</v>
      </c>
      <c r="L53" s="18">
        <f t="shared" si="18"/>
        <v>0.75</v>
      </c>
      <c r="M53" s="46">
        <f t="shared" si="19"/>
        <v>0.90666666666666662</v>
      </c>
    </row>
    <row r="54" spans="1:13" ht="18.95" customHeight="1" x14ac:dyDescent="0.25">
      <c r="A54" s="32">
        <v>8</v>
      </c>
      <c r="B54" s="32" t="s">
        <v>43</v>
      </c>
      <c r="C54" s="14">
        <f>[1]Sheet1!$R$63</f>
        <v>18</v>
      </c>
      <c r="D54" s="14">
        <f>'[10]Union 10.16'!$B$7</f>
        <v>22</v>
      </c>
      <c r="E54" s="14">
        <f>[1]Sheet1!$N$63</f>
        <v>8</v>
      </c>
      <c r="F54" s="16">
        <f>'[10]Union 10.16'!$H$21+'[10]Union 10.16'!$H$20</f>
        <v>2</v>
      </c>
      <c r="G54" s="14">
        <f>'[10]Union 10.16'!$H$16+'[10]Union 10.16'!$H$17+'[10]Union 10.16'!$H$20</f>
        <v>2</v>
      </c>
      <c r="H54" s="14">
        <f>'[3]6+ Months Inactive by County'!$C$46</f>
        <v>0</v>
      </c>
      <c r="I54" s="17">
        <f>'[10]Union 10.16'!$H$19</f>
        <v>0</v>
      </c>
      <c r="J54" s="17">
        <f>'[10]Union 10.16'!$H$20</f>
        <v>0</v>
      </c>
      <c r="K54" s="14">
        <f>'[10]Union 10.16'!$B$11+'[10]Union 10.16'!$B$13</f>
        <v>14</v>
      </c>
      <c r="L54" s="18">
        <f t="shared" si="18"/>
        <v>0.63636363636363635</v>
      </c>
      <c r="M54" s="46">
        <f t="shared" si="19"/>
        <v>1</v>
      </c>
    </row>
    <row r="55" spans="1:13" s="30" customFormat="1" ht="18.95" customHeight="1" x14ac:dyDescent="0.25">
      <c r="A55" s="37" t="s">
        <v>44</v>
      </c>
      <c r="B55" s="38"/>
      <c r="C55" s="53">
        <f>SUM(C49:C54)</f>
        <v>620</v>
      </c>
      <c r="D55" s="53">
        <f>SUM(D49:D54)</f>
        <v>601</v>
      </c>
      <c r="E55" s="53">
        <f>SUM(E49:E54)</f>
        <v>503</v>
      </c>
      <c r="F55" s="53">
        <f t="shared" ref="F55" si="20">SUM(F49:F54)</f>
        <v>328</v>
      </c>
      <c r="G55" s="53">
        <f t="shared" ref="G55:K55" si="21">SUM(G49:G54)</f>
        <v>318</v>
      </c>
      <c r="H55" s="53">
        <f>SUM(H49:H54)</f>
        <v>18</v>
      </c>
      <c r="I55" s="54">
        <f t="shared" si="21"/>
        <v>11</v>
      </c>
      <c r="J55" s="54">
        <f t="shared" si="21"/>
        <v>0</v>
      </c>
      <c r="K55" s="54">
        <f t="shared" si="21"/>
        <v>530</v>
      </c>
      <c r="L55" s="55">
        <f t="shared" si="18"/>
        <v>0.88186356073211314</v>
      </c>
      <c r="M55" s="56">
        <f t="shared" si="19"/>
        <v>0.96935483870967742</v>
      </c>
    </row>
    <row r="56" spans="1:13" ht="18.95" customHeight="1" x14ac:dyDescent="0.25">
      <c r="A56" s="1"/>
      <c r="B56" s="6"/>
      <c r="C56" s="7"/>
      <c r="D56" s="7"/>
      <c r="E56" s="7"/>
      <c r="F56" s="8"/>
      <c r="G56" s="7"/>
      <c r="H56" s="7"/>
      <c r="I56" s="9"/>
      <c r="J56" s="9"/>
      <c r="K56" s="7"/>
      <c r="M56" s="47"/>
    </row>
    <row r="57" spans="1:13" ht="18.95" customHeight="1" x14ac:dyDescent="0.25">
      <c r="A57" s="32">
        <v>9</v>
      </c>
      <c r="B57" s="32" t="s">
        <v>45</v>
      </c>
      <c r="C57" s="16">
        <f>[1]Sheet1!$R$67</f>
        <v>1404</v>
      </c>
      <c r="D57" s="16">
        <f>'[11]October 2016'!$K$7</f>
        <v>1274</v>
      </c>
      <c r="E57" s="16">
        <f>[1]Sheet1!$N$67</f>
        <v>951</v>
      </c>
      <c r="F57" s="16">
        <f>'[11]October 2016'!$K$20</f>
        <v>324</v>
      </c>
      <c r="G57" s="16">
        <f>'[11]October 2016'!$K$15</f>
        <v>324</v>
      </c>
      <c r="H57" s="50"/>
      <c r="I57" s="51"/>
      <c r="J57" s="51"/>
      <c r="K57" s="16">
        <f>'[11]October 2016'!$K$11</f>
        <v>596</v>
      </c>
      <c r="L57" s="25">
        <f>K57/D57</f>
        <v>0.46781789638932497</v>
      </c>
      <c r="M57" s="49">
        <f>IF(D57&lt;C57,(D57/C57),(1))</f>
        <v>0.90740740740740744</v>
      </c>
    </row>
    <row r="58" spans="1:13" ht="18.95" customHeight="1" x14ac:dyDescent="0.25">
      <c r="A58" s="32">
        <v>9</v>
      </c>
      <c r="B58" s="32" t="s">
        <v>46</v>
      </c>
      <c r="C58" s="14">
        <f>[1]Sheet1!$R$68</f>
        <v>406</v>
      </c>
      <c r="D58" s="21">
        <f>'[12]9th Circuit 10.16'!$B$7</f>
        <v>415</v>
      </c>
      <c r="E58" s="21">
        <f>[1]Sheet1!$N$68</f>
        <v>314</v>
      </c>
      <c r="F58" s="16">
        <f>'[12]9th Circuit 10.16'!$H$21+'[12]9th Circuit 10.16'!$H$20</f>
        <v>216</v>
      </c>
      <c r="G58" s="14">
        <f>'[12]9th Circuit 10.16'!$H$16+'[12]9th Circuit 10.16'!$H$17+'[12]9th Circuit 10.16'!$H$20</f>
        <v>201</v>
      </c>
      <c r="H58" s="14">
        <f>'[3]6+ Months Inactive by County'!$C$48</f>
        <v>30</v>
      </c>
      <c r="I58" s="17">
        <f>'[12]9th Circuit 10.16'!$H$19</f>
        <v>1</v>
      </c>
      <c r="J58" s="17">
        <f>'[12]9th Circuit 10.16'!$H$20</f>
        <v>1</v>
      </c>
      <c r="K58" s="14">
        <f>'[12]9th Circuit 10.16'!$B$11+'[12]9th Circuit 10.16'!$B$13</f>
        <v>304</v>
      </c>
      <c r="L58" s="18">
        <f>K58/D58</f>
        <v>0.73253012048192767</v>
      </c>
      <c r="M58" s="46">
        <f>IF(D58&lt;C58,(D58/C58),(1))</f>
        <v>1</v>
      </c>
    </row>
    <row r="59" spans="1:13" s="30" customFormat="1" ht="18.95" customHeight="1" x14ac:dyDescent="0.25">
      <c r="A59" s="37" t="s">
        <v>47</v>
      </c>
      <c r="B59" s="48"/>
      <c r="C59" s="53">
        <f>SUM(C57:C58)</f>
        <v>1810</v>
      </c>
      <c r="D59" s="53">
        <f>SUM(D57:D58)</f>
        <v>1689</v>
      </c>
      <c r="E59" s="53">
        <f>SUM(E57:E58)</f>
        <v>1265</v>
      </c>
      <c r="F59" s="53">
        <f>SUM(F57:F58)</f>
        <v>540</v>
      </c>
      <c r="G59" s="53">
        <f>SUM(G57:G58)</f>
        <v>525</v>
      </c>
      <c r="H59" s="53">
        <f>H58</f>
        <v>30</v>
      </c>
      <c r="I59" s="54">
        <f>SUM(I58)</f>
        <v>1</v>
      </c>
      <c r="J59" s="54">
        <f>SUM(J58)</f>
        <v>1</v>
      </c>
      <c r="K59" s="53">
        <f>SUM(K57:K58)</f>
        <v>900</v>
      </c>
      <c r="L59" s="55">
        <f>K59/D59</f>
        <v>0.53285968028419184</v>
      </c>
      <c r="M59" s="56">
        <f>IF(D59&lt;C59,(D59/C59),(1))</f>
        <v>0.93314917127071828</v>
      </c>
    </row>
    <row r="60" spans="1:13" ht="18.95" customHeight="1" x14ac:dyDescent="0.25">
      <c r="A60" s="1"/>
      <c r="B60" s="6"/>
      <c r="C60" s="7"/>
      <c r="D60" s="7"/>
      <c r="E60" s="7"/>
      <c r="F60" s="8"/>
      <c r="G60" s="7"/>
      <c r="H60" s="7"/>
      <c r="I60" s="9"/>
      <c r="J60" s="9"/>
      <c r="K60" s="7"/>
      <c r="M60" s="47"/>
    </row>
    <row r="61" spans="1:13" ht="18.95" customHeight="1" x14ac:dyDescent="0.25">
      <c r="A61" s="32">
        <v>10</v>
      </c>
      <c r="B61" s="32" t="s">
        <v>48</v>
      </c>
      <c r="C61" s="14">
        <f>[1]Sheet1!$R$72</f>
        <v>58</v>
      </c>
      <c r="D61" s="14">
        <f>'[13]Hardee 10.16'!$B$7</f>
        <v>62</v>
      </c>
      <c r="E61" s="14">
        <f>[1]Sheet1!$N$72</f>
        <v>45</v>
      </c>
      <c r="F61" s="16">
        <f>'[13]Hardee 10.16'!$H$21+'[13]Hardee 10.16'!$H$20</f>
        <v>7</v>
      </c>
      <c r="G61" s="14">
        <f>'[13]Hardee 10.16'!$H$16+'[13]Hardee 10.16'!$H$17+'[13]Hardee 10.16'!$H$20</f>
        <v>6</v>
      </c>
      <c r="H61" s="14">
        <f>'[3]6+ Months Inactive by County'!$C$50</f>
        <v>0</v>
      </c>
      <c r="I61" s="17">
        <f>'[13]Hardee 10.16'!$H$19</f>
        <v>0</v>
      </c>
      <c r="J61" s="17">
        <f>'[13]Hardee 10.16'!$H$20</f>
        <v>0</v>
      </c>
      <c r="K61" s="14">
        <f>'[13]Hardee 10.16'!$B$11+'[13]Hardee 10.16'!$B$13</f>
        <v>29</v>
      </c>
      <c r="L61" s="18">
        <f>K61/D61</f>
        <v>0.46774193548387094</v>
      </c>
      <c r="M61" s="46">
        <f>IF(D61&lt;C61,(D61/C61),(1))</f>
        <v>1</v>
      </c>
    </row>
    <row r="62" spans="1:13" ht="18.95" customHeight="1" x14ac:dyDescent="0.25">
      <c r="A62" s="32">
        <v>10</v>
      </c>
      <c r="B62" s="32" t="s">
        <v>49</v>
      </c>
      <c r="C62" s="14">
        <f>[1]Sheet1!$R$73</f>
        <v>133</v>
      </c>
      <c r="D62" s="14">
        <f>'[13]Highlands 10.16'!$B$7</f>
        <v>113</v>
      </c>
      <c r="E62" s="14">
        <f>[1]Sheet1!$N$73</f>
        <v>102</v>
      </c>
      <c r="F62" s="16">
        <f>'[13]Highlands 10.16'!$H$21+'[13]Highlands 10.16'!$H$20</f>
        <v>66</v>
      </c>
      <c r="G62" s="14">
        <f>'[13]Highlands 10.16'!$H$16+'[13]Highlands 10.16'!$H$17+'[13]Highlands 10.16'!$H$20</f>
        <v>64</v>
      </c>
      <c r="H62" s="14">
        <f>'[3]6+ Months Inactive by County'!$C$51</f>
        <v>5</v>
      </c>
      <c r="I62" s="17">
        <f>'[13]Highlands 10.16'!$H$19</f>
        <v>1</v>
      </c>
      <c r="J62" s="17">
        <f>'[13]Highlands 10.16'!$H$20</f>
        <v>5</v>
      </c>
      <c r="K62" s="14">
        <f>'[13]Highlands 10.16'!$B$11+'[13]Highlands 10.16'!$B$13</f>
        <v>91</v>
      </c>
      <c r="L62" s="18">
        <f>K62/D62</f>
        <v>0.80530973451327437</v>
      </c>
      <c r="M62" s="46">
        <f>IF(D62&lt;C62,(D62/C62),(1))</f>
        <v>0.84962406015037595</v>
      </c>
    </row>
    <row r="63" spans="1:13" ht="18.95" customHeight="1" x14ac:dyDescent="0.25">
      <c r="A63" s="32">
        <v>10</v>
      </c>
      <c r="B63" s="32" t="s">
        <v>50</v>
      </c>
      <c r="C63" s="14">
        <f>[1]Sheet1!$R$74</f>
        <v>1542</v>
      </c>
      <c r="D63" s="14">
        <f>'[13]Polk 10.16'!$B$7</f>
        <v>1414</v>
      </c>
      <c r="E63" s="14">
        <f>[1]Sheet1!$N$74</f>
        <v>1126</v>
      </c>
      <c r="F63" s="16">
        <f>'[13]Polk 10.16'!$H$21+'[13]Polk 10.16'!$H$20</f>
        <v>719</v>
      </c>
      <c r="G63" s="14">
        <f>'[13]Polk 10.16'!$H$16+'[13]Polk 10.16'!$H$17+'[13]Polk 10.16'!$H$20</f>
        <v>690</v>
      </c>
      <c r="H63" s="14">
        <f>'[3]6+ Months Inactive by County'!$C$52</f>
        <v>45</v>
      </c>
      <c r="I63" s="17">
        <f>'[13]Polk 10.16'!$H$19</f>
        <v>16</v>
      </c>
      <c r="J63" s="17">
        <f>'[13]Polk 10.16'!$H$20</f>
        <v>11</v>
      </c>
      <c r="K63" s="14">
        <f>'[13]Polk 10.16'!$B$11+'[13]Polk 10.16'!$B$13</f>
        <v>1258</v>
      </c>
      <c r="L63" s="18">
        <f>K63/D63</f>
        <v>0.88967468175388964</v>
      </c>
      <c r="M63" s="46">
        <f>IF(D63&lt;C63,(D63/C63),(1))</f>
        <v>0.91699092088197143</v>
      </c>
    </row>
    <row r="64" spans="1:13" s="30" customFormat="1" ht="18.95" customHeight="1" x14ac:dyDescent="0.25">
      <c r="A64" s="37" t="s">
        <v>51</v>
      </c>
      <c r="B64" s="38"/>
      <c r="C64" s="53">
        <f>SUM(C61:C63)</f>
        <v>1733</v>
      </c>
      <c r="D64" s="53">
        <f>SUM(D61:D63)</f>
        <v>1589</v>
      </c>
      <c r="E64" s="53">
        <f>SUM(E61:E63)</f>
        <v>1273</v>
      </c>
      <c r="F64" s="53">
        <f t="shared" ref="F64" si="22">SUM(F61:F63)</f>
        <v>792</v>
      </c>
      <c r="G64" s="53">
        <f t="shared" ref="G64:K64" si="23">SUM(G61:G63)</f>
        <v>760</v>
      </c>
      <c r="H64" s="53">
        <f>SUM(H61:H63)</f>
        <v>50</v>
      </c>
      <c r="I64" s="54">
        <f t="shared" si="23"/>
        <v>17</v>
      </c>
      <c r="J64" s="54">
        <f t="shared" si="23"/>
        <v>16</v>
      </c>
      <c r="K64" s="53">
        <f t="shared" si="23"/>
        <v>1378</v>
      </c>
      <c r="L64" s="55">
        <f>K64/D64</f>
        <v>0.86721208307111386</v>
      </c>
      <c r="M64" s="56">
        <f>IF(D64&lt;C64,(D64/C64),(1))</f>
        <v>0.91690709751875366</v>
      </c>
    </row>
    <row r="65" spans="1:13" ht="18.95" customHeight="1" x14ac:dyDescent="0.25">
      <c r="A65" s="1"/>
      <c r="B65" s="6"/>
      <c r="C65" s="7"/>
      <c r="D65" s="7"/>
      <c r="E65" s="7"/>
      <c r="F65" s="8"/>
      <c r="G65" s="7"/>
      <c r="H65" s="7"/>
      <c r="I65" s="9"/>
      <c r="J65" s="9"/>
      <c r="K65" s="7"/>
      <c r="M65" s="47"/>
    </row>
    <row r="66" spans="1:13" ht="18.95" customHeight="1" x14ac:dyDescent="0.25">
      <c r="A66" s="32">
        <v>11</v>
      </c>
      <c r="B66" s="32" t="s">
        <v>52</v>
      </c>
      <c r="C66" s="16">
        <f>[1]Sheet1!$R$78</f>
        <v>2693</v>
      </c>
      <c r="D66" s="22">
        <f>'[14]11th Circuit 10.16'!$B$7</f>
        <v>2107</v>
      </c>
      <c r="E66" s="22">
        <f>[1]Sheet1!$N$78</f>
        <v>1822</v>
      </c>
      <c r="F66" s="16">
        <f>'[14]11th Circuit 10.16'!$H$21+'[14]11th Circuit 10.16'!$H$20</f>
        <v>698</v>
      </c>
      <c r="G66" s="16">
        <f>'[14]11th Circuit 10.16'!$H$16+'[14]11th Circuit 10.16'!$H$17+'[14]11th Circuit 10.16'!$H$20</f>
        <v>647</v>
      </c>
      <c r="H66" s="16">
        <f>'[3]6+ Months Inactive by County'!$C$54</f>
        <v>75</v>
      </c>
      <c r="I66" s="24">
        <f>'[14]11th Circuit 10.16'!$H$19</f>
        <v>13</v>
      </c>
      <c r="J66" s="24">
        <f>'[14]11th Circuit 10.16'!$H$20</f>
        <v>19</v>
      </c>
      <c r="K66" s="16">
        <f>'[14]11th Circuit 10.16'!$B$11+'[14]11th Circuit 10.16'!$B$13</f>
        <v>998</v>
      </c>
      <c r="L66" s="25">
        <f>K66/D66</f>
        <v>0.47365923113431418</v>
      </c>
      <c r="M66" s="46">
        <f>IF(D66&lt;C66,(D66/C66),(1))</f>
        <v>0.78239881173412551</v>
      </c>
    </row>
    <row r="67" spans="1:13" s="30" customFormat="1" ht="18.95" customHeight="1" x14ac:dyDescent="0.25">
      <c r="A67" s="37" t="s">
        <v>53</v>
      </c>
      <c r="B67" s="38"/>
      <c r="C67" s="53">
        <f>SUM(C66)</f>
        <v>2693</v>
      </c>
      <c r="D67" s="53">
        <f>SUM(D66:D66)</f>
        <v>2107</v>
      </c>
      <c r="E67" s="53">
        <f>SUM(E66:E66)</f>
        <v>1822</v>
      </c>
      <c r="F67" s="53">
        <f>SUM(F66:F66)</f>
        <v>698</v>
      </c>
      <c r="G67" s="53">
        <f>SUM(G66:G66)</f>
        <v>647</v>
      </c>
      <c r="H67" s="53">
        <f>H66</f>
        <v>75</v>
      </c>
      <c r="I67" s="54">
        <f>SUM(I66)</f>
        <v>13</v>
      </c>
      <c r="J67" s="54">
        <f>SUM(J66)</f>
        <v>19</v>
      </c>
      <c r="K67" s="53">
        <f>SUM(K66:K66)</f>
        <v>998</v>
      </c>
      <c r="L67" s="55">
        <f>K67/D67</f>
        <v>0.47365923113431418</v>
      </c>
      <c r="M67" s="56">
        <f>IF(D67&lt;C67,(D67/C67),(1))</f>
        <v>0.78239881173412551</v>
      </c>
    </row>
    <row r="68" spans="1:13" ht="18.95" customHeight="1" x14ac:dyDescent="0.25">
      <c r="A68" s="1"/>
      <c r="B68" s="6"/>
      <c r="C68" s="7"/>
      <c r="D68" s="7"/>
      <c r="E68" s="7"/>
      <c r="F68" s="8"/>
      <c r="G68" s="7"/>
      <c r="H68" s="7"/>
      <c r="I68" s="9"/>
      <c r="J68" s="9"/>
      <c r="K68" s="7"/>
      <c r="M68" s="47"/>
    </row>
    <row r="69" spans="1:13" ht="18.95" customHeight="1" x14ac:dyDescent="0.25">
      <c r="A69" s="32">
        <v>12</v>
      </c>
      <c r="B69" s="32" t="s">
        <v>54</v>
      </c>
      <c r="C69" s="14">
        <f>[1]Sheet1!$R$82</f>
        <v>90</v>
      </c>
      <c r="D69" s="14">
        <f>'[15]Desoto 10.16'!$B$7</f>
        <v>92</v>
      </c>
      <c r="E69" s="14">
        <f>[1]Sheet1!$N$82</f>
        <v>70</v>
      </c>
      <c r="F69" s="16">
        <f>'[15]Desoto 10.16'!$H$21+'[15]Desoto 10.16'!$H$20</f>
        <v>30</v>
      </c>
      <c r="G69" s="14">
        <f>'[15]Desoto 10.16'!$H$16+'[15]Desoto 10.16'!$H$17+'[15]Desoto 10.16'!$H$20</f>
        <v>30</v>
      </c>
      <c r="H69" s="14">
        <f>'[3]6+ Months Inactive by County'!$C$56</f>
        <v>0</v>
      </c>
      <c r="I69" s="17">
        <f>'[15]Desoto 10.16'!$H$19</f>
        <v>0</v>
      </c>
      <c r="J69" s="17">
        <f>'[15]Desoto 10.16'!$H$20</f>
        <v>0</v>
      </c>
      <c r="K69" s="14">
        <f>'[15]Desoto 10.16'!$B$11+'[15]Desoto 10.16'!$B$13</f>
        <v>84</v>
      </c>
      <c r="L69" s="18">
        <f>K69/D69</f>
        <v>0.91304347826086951</v>
      </c>
      <c r="M69" s="46">
        <f>IF(D69&lt;C69,(D69/C69),(1))</f>
        <v>1</v>
      </c>
    </row>
    <row r="70" spans="1:13" ht="18.95" customHeight="1" x14ac:dyDescent="0.25">
      <c r="A70" s="32">
        <v>12</v>
      </c>
      <c r="B70" s="32" t="s">
        <v>55</v>
      </c>
      <c r="C70" s="14">
        <f>[1]Sheet1!$R$83</f>
        <v>905</v>
      </c>
      <c r="D70" s="14">
        <f>'[15]Manatee 10.16'!$B$7</f>
        <v>725</v>
      </c>
      <c r="E70" s="14">
        <f>[1]Sheet1!$N$83</f>
        <v>707</v>
      </c>
      <c r="F70" s="16">
        <f>'[15]Manatee 10.16'!$H$21+'[15]Manatee 10.16'!$H$20</f>
        <v>229</v>
      </c>
      <c r="G70" s="14">
        <f>'[15]Manatee 10.16'!$H$16+'[15]Manatee 10.16'!$H$17+'[15]Manatee 10.16'!$H$20</f>
        <v>218</v>
      </c>
      <c r="H70" s="14">
        <f>'[3]6+ Months Inactive by County'!$C$57</f>
        <v>13</v>
      </c>
      <c r="I70" s="17">
        <f>'[15]Manatee 10.16'!$H$19</f>
        <v>11</v>
      </c>
      <c r="J70" s="17">
        <f>'[15]Manatee 10.16'!$H$20</f>
        <v>6</v>
      </c>
      <c r="K70" s="14">
        <f>'[15]Manatee 10.16'!$B$11+'[15]Manatee 10.16'!$B$13</f>
        <v>559</v>
      </c>
      <c r="L70" s="18">
        <f>K70/D70</f>
        <v>0.77103448275862074</v>
      </c>
      <c r="M70" s="46">
        <f>IF(D70&lt;C70,(D70/C70),(1))</f>
        <v>0.80110497237569056</v>
      </c>
    </row>
    <row r="71" spans="1:13" ht="18.95" customHeight="1" x14ac:dyDescent="0.25">
      <c r="A71" s="32">
        <v>12</v>
      </c>
      <c r="B71" s="32" t="s">
        <v>56</v>
      </c>
      <c r="C71" s="14">
        <f>[1]Sheet1!$R$84</f>
        <v>436</v>
      </c>
      <c r="D71" s="14">
        <f>'[15]Sarasota 10.16'!$B$7</f>
        <v>414</v>
      </c>
      <c r="E71" s="14">
        <f>[1]Sheet1!$N$84</f>
        <v>329</v>
      </c>
      <c r="F71" s="16">
        <f>'[15]Sarasota 10.16'!$H$21+'[15]Sarasota 10.16'!$H$20</f>
        <v>240</v>
      </c>
      <c r="G71" s="14">
        <f>'[15]Sarasota 10.16'!$H$16+'[15]Sarasota 10.16'!$H$17+'[15]Sarasota 10.16'!$H$20</f>
        <v>209</v>
      </c>
      <c r="H71" s="14">
        <f>'[3]6+ Months Inactive by County'!$C$58</f>
        <v>10</v>
      </c>
      <c r="I71" s="17">
        <f>'[15]Sarasota 10.16'!$H$19</f>
        <v>8</v>
      </c>
      <c r="J71" s="17">
        <f>'[15]Sarasota 10.16'!$H$20</f>
        <v>10</v>
      </c>
      <c r="K71" s="14">
        <f>'[15]Sarasota 10.16'!$B$11+'[15]Sarasota 10.16'!$B$13</f>
        <v>348</v>
      </c>
      <c r="L71" s="18">
        <f>K71/D71</f>
        <v>0.84057971014492749</v>
      </c>
      <c r="M71" s="46">
        <f>IF(D71&lt;C71,(D71/C71),(1))</f>
        <v>0.94954128440366969</v>
      </c>
    </row>
    <row r="72" spans="1:13" s="30" customFormat="1" ht="18.95" customHeight="1" x14ac:dyDescent="0.25">
      <c r="A72" s="37" t="s">
        <v>57</v>
      </c>
      <c r="B72" s="38"/>
      <c r="C72" s="53">
        <f>SUM(C69:C71)</f>
        <v>1431</v>
      </c>
      <c r="D72" s="53">
        <f t="shared" ref="D72:K72" si="24">SUM(D69:D71)</f>
        <v>1231</v>
      </c>
      <c r="E72" s="53">
        <f t="shared" si="24"/>
        <v>1106</v>
      </c>
      <c r="F72" s="53">
        <f t="shared" si="24"/>
        <v>499</v>
      </c>
      <c r="G72" s="53">
        <f t="shared" si="24"/>
        <v>457</v>
      </c>
      <c r="H72" s="53">
        <f t="shared" si="24"/>
        <v>23</v>
      </c>
      <c r="I72" s="53">
        <f t="shared" si="24"/>
        <v>19</v>
      </c>
      <c r="J72" s="53">
        <f t="shared" si="24"/>
        <v>16</v>
      </c>
      <c r="K72" s="53">
        <f t="shared" si="24"/>
        <v>991</v>
      </c>
      <c r="L72" s="55">
        <f>K72/D72</f>
        <v>0.80503655564581644</v>
      </c>
      <c r="M72" s="56">
        <f>IF(D72&lt;C72,(D72/C72),(1))</f>
        <v>0.86023759608665273</v>
      </c>
    </row>
    <row r="73" spans="1:13" ht="18.95" customHeight="1" x14ac:dyDescent="0.25">
      <c r="A73" s="1"/>
      <c r="B73" s="6"/>
      <c r="C73" s="7"/>
      <c r="D73" s="7"/>
      <c r="E73" s="7"/>
      <c r="F73" s="8"/>
      <c r="G73" s="7"/>
      <c r="H73" s="7"/>
      <c r="I73" s="9"/>
      <c r="J73" s="9"/>
      <c r="K73" s="7"/>
      <c r="M73" s="47"/>
    </row>
    <row r="74" spans="1:13" ht="18.95" customHeight="1" x14ac:dyDescent="0.25">
      <c r="A74" s="32">
        <v>13</v>
      </c>
      <c r="B74" s="32" t="s">
        <v>58</v>
      </c>
      <c r="C74" s="14">
        <f>[1]Sheet1!$R$88</f>
        <v>3533</v>
      </c>
      <c r="D74" s="14">
        <f>'[16]13th Circuit 10.16'!$B$7</f>
        <v>1861</v>
      </c>
      <c r="E74" s="14">
        <f>[1]Sheet1!$N$88</f>
        <v>2239</v>
      </c>
      <c r="F74" s="16">
        <f>'[16]13th Circuit 10.16'!$H$21+'[16]13th Circuit 10.16'!$H$20</f>
        <v>736</v>
      </c>
      <c r="G74" s="14">
        <f>'[16]13th Circuit 10.16'!$H$16+'[16]13th Circuit 10.16'!$H$17+'[16]13th Circuit 10.16'!$H$20</f>
        <v>690</v>
      </c>
      <c r="H74" s="14">
        <f>'[3]6+ Months Inactive by County'!$C$60</f>
        <v>75</v>
      </c>
      <c r="I74" s="17">
        <f>'[16]13th Circuit 10.16'!$H$19</f>
        <v>23</v>
      </c>
      <c r="J74" s="17">
        <f>'[16]13th Circuit 10.16'!$H$20</f>
        <v>17</v>
      </c>
      <c r="K74" s="14">
        <f>'[16]13th Circuit 10.16'!$B$11+'[16]13th Circuit 10.16'!$B$13</f>
        <v>1271</v>
      </c>
      <c r="L74" s="18">
        <f>K74/D74</f>
        <v>0.68296614723267057</v>
      </c>
      <c r="M74" s="46">
        <f>IF(D74&lt;C74,(D74/C74),(1))</f>
        <v>0.52674780639682994</v>
      </c>
    </row>
    <row r="75" spans="1:13" s="30" customFormat="1" ht="18.95" customHeight="1" x14ac:dyDescent="0.25">
      <c r="A75" s="37" t="s">
        <v>59</v>
      </c>
      <c r="B75" s="38"/>
      <c r="C75" s="53">
        <f>SUM(C74)</f>
        <v>3533</v>
      </c>
      <c r="D75" s="53">
        <f>SUM(D74)</f>
        <v>1861</v>
      </c>
      <c r="E75" s="53">
        <f>SUM(E74)</f>
        <v>2239</v>
      </c>
      <c r="F75" s="53">
        <f t="shared" ref="F75" si="25">F74</f>
        <v>736</v>
      </c>
      <c r="G75" s="53">
        <f t="shared" ref="G75:K75" si="26">G74</f>
        <v>690</v>
      </c>
      <c r="H75" s="53">
        <f>H74</f>
        <v>75</v>
      </c>
      <c r="I75" s="54">
        <f t="shared" si="26"/>
        <v>23</v>
      </c>
      <c r="J75" s="54">
        <f t="shared" si="26"/>
        <v>17</v>
      </c>
      <c r="K75" s="53">
        <f t="shared" si="26"/>
        <v>1271</v>
      </c>
      <c r="L75" s="55">
        <f>K75/D75</f>
        <v>0.68296614723267057</v>
      </c>
      <c r="M75" s="56">
        <f>IF(D75&lt;C75,(D75/C75),(1))</f>
        <v>0.52674780639682994</v>
      </c>
    </row>
    <row r="76" spans="1:13" ht="18.95" customHeight="1" x14ac:dyDescent="0.25">
      <c r="A76" s="1"/>
      <c r="B76" s="6"/>
      <c r="C76" s="7"/>
      <c r="D76" s="7"/>
      <c r="E76" s="7"/>
      <c r="F76" s="8"/>
      <c r="G76" s="7"/>
      <c r="H76" s="7"/>
      <c r="I76" s="9"/>
      <c r="J76" s="9"/>
      <c r="K76" s="7"/>
      <c r="L76" s="10"/>
      <c r="M76" s="47"/>
    </row>
    <row r="77" spans="1:13" ht="18.95" customHeight="1" x14ac:dyDescent="0.25">
      <c r="A77" s="32">
        <v>14</v>
      </c>
      <c r="B77" s="32" t="s">
        <v>60</v>
      </c>
      <c r="C77" s="14">
        <f>[1]Sheet1!$R$92</f>
        <v>472</v>
      </c>
      <c r="D77" s="14">
        <f>'[17]Bay 10.16'!$B$7</f>
        <v>486</v>
      </c>
      <c r="E77" s="14">
        <f>[1]Sheet1!$N$92</f>
        <v>333</v>
      </c>
      <c r="F77" s="16">
        <f>'[17]Bay 10.16'!$H$21+'[17]Bay 10.16'!$H$20</f>
        <v>198</v>
      </c>
      <c r="G77" s="14">
        <f>'[17]Bay 10.16'!$H$16+'[17]Bay 10.16'!$H$17+'[17]Bay 10.16'!$H$20</f>
        <v>180</v>
      </c>
      <c r="H77" s="14">
        <f>'[3]6+ Months Inactive by County'!$C$62</f>
        <v>21</v>
      </c>
      <c r="I77" s="14">
        <f>'[17]Bay 10.16'!$H$19</f>
        <v>2</v>
      </c>
      <c r="J77" s="17">
        <f>'[17]Bay 10.16'!$H$20</f>
        <v>3</v>
      </c>
      <c r="K77" s="14">
        <f>'[17]Bay 10.16'!$B$11+'[17]Bay 10.16'!$B$13</f>
        <v>442</v>
      </c>
      <c r="L77" s="18">
        <f t="shared" ref="L77:L83" si="27">K77/D77</f>
        <v>0.90946502057613166</v>
      </c>
      <c r="M77" s="46">
        <f t="shared" ref="M77:M83" si="28">IF(D77&lt;C77,(D77/C77),(1))</f>
        <v>1</v>
      </c>
    </row>
    <row r="78" spans="1:13" ht="18.95" customHeight="1" x14ac:dyDescent="0.25">
      <c r="A78" s="32">
        <v>14</v>
      </c>
      <c r="B78" s="32" t="s">
        <v>61</v>
      </c>
      <c r="C78" s="14">
        <f>[1]Sheet1!$R$93</f>
        <v>41</v>
      </c>
      <c r="D78" s="14">
        <f>'[17]Calhoun 10.16'!$B$7</f>
        <v>42</v>
      </c>
      <c r="E78" s="14">
        <f>[1]Sheet1!$N$93</f>
        <v>39</v>
      </c>
      <c r="F78" s="16">
        <f>'[17]Calhoun 10.16'!$H$21+'[17]Calhoun 10.16'!$H$20</f>
        <v>9</v>
      </c>
      <c r="G78" s="14">
        <f>'[17]Calhoun 10.16'!$H$16+'[17]Calhoun 10.16'!$H$17+'[17]Calhoun 10.16'!$H$20</f>
        <v>9</v>
      </c>
      <c r="H78" s="14">
        <f>'[3]6+ Months Inactive by County'!$C$63</f>
        <v>1</v>
      </c>
      <c r="I78" s="14">
        <f>'[17]Calhoun 10.16'!$H$19</f>
        <v>0</v>
      </c>
      <c r="J78" s="17">
        <f>'[17]Calhoun 10.16'!$H$20</f>
        <v>0</v>
      </c>
      <c r="K78" s="14">
        <f>'[17]Calhoun 10.16'!$B$11+'[17]Calhoun 10.16'!$B$13</f>
        <v>29</v>
      </c>
      <c r="L78" s="18">
        <f t="shared" si="27"/>
        <v>0.69047619047619047</v>
      </c>
      <c r="M78" s="46">
        <f t="shared" si="28"/>
        <v>1</v>
      </c>
    </row>
    <row r="79" spans="1:13" ht="18.95" customHeight="1" x14ac:dyDescent="0.25">
      <c r="A79" s="32">
        <v>14</v>
      </c>
      <c r="B79" s="32" t="s">
        <v>62</v>
      </c>
      <c r="C79" s="14">
        <f>[1]Sheet1!$R$94</f>
        <v>8</v>
      </c>
      <c r="D79" s="14">
        <f>'[17]Gulf 10.16'!$B$7</f>
        <v>13</v>
      </c>
      <c r="E79" s="14">
        <f>[1]Sheet1!$N$94</f>
        <v>5</v>
      </c>
      <c r="F79" s="16">
        <f>'[17]Gulf 10.16'!$H$21+'[17]Gulf 10.16'!$H$20</f>
        <v>6</v>
      </c>
      <c r="G79" s="14">
        <f>'[17]Gulf 10.16'!$H$16+'[17]Gulf 10.16'!$H$17+'[17]Gulf 10.16'!$H$20</f>
        <v>6</v>
      </c>
      <c r="H79" s="14">
        <f>'[3]6+ Months Inactive by County'!$C$64</f>
        <v>0</v>
      </c>
      <c r="I79" s="14">
        <f>'[17]Gulf 10.16'!$H$19</f>
        <v>0</v>
      </c>
      <c r="J79" s="17">
        <f>'[17]Gulf 10.16'!$H$20</f>
        <v>0</v>
      </c>
      <c r="K79" s="14">
        <f>'[17]Gulf 10.16'!$B$11+'[17]Gulf 10.16'!$B$13</f>
        <v>10</v>
      </c>
      <c r="L79" s="18">
        <f t="shared" si="27"/>
        <v>0.76923076923076927</v>
      </c>
      <c r="M79" s="46">
        <f t="shared" si="28"/>
        <v>1</v>
      </c>
    </row>
    <row r="80" spans="1:13" ht="18.95" customHeight="1" x14ac:dyDescent="0.25">
      <c r="A80" s="32">
        <v>14</v>
      </c>
      <c r="B80" s="32" t="s">
        <v>63</v>
      </c>
      <c r="C80" s="14">
        <f>[1]Sheet1!$R$95</f>
        <v>49</v>
      </c>
      <c r="D80" s="14">
        <f>'[17]Holmes 10.16'!$B$7</f>
        <v>51</v>
      </c>
      <c r="E80" s="14">
        <f>[1]Sheet1!$N$95</f>
        <v>40</v>
      </c>
      <c r="F80" s="16">
        <f>'[17]Holmes 10.16'!$H$21+'[17]Holmes 10.16'!$H$20</f>
        <v>13</v>
      </c>
      <c r="G80" s="14">
        <f>'[17]Holmes 10.16'!$H$16+'[17]Holmes 10.16'!$H$17+'[17]Holmes 10.16'!$H$20</f>
        <v>13</v>
      </c>
      <c r="H80" s="14">
        <f>'[3]6+ Months Inactive by County'!$C$65</f>
        <v>4</v>
      </c>
      <c r="I80" s="14">
        <f>'[17]Holmes 10.16'!$H$19</f>
        <v>0</v>
      </c>
      <c r="J80" s="17">
        <f>'[17]Holmes 10.16'!$H$20</f>
        <v>0</v>
      </c>
      <c r="K80" s="14">
        <f>'[17]Holmes 10.16'!$B$11+'[17]Holmes 10.16'!$B$13</f>
        <v>28</v>
      </c>
      <c r="L80" s="18">
        <f t="shared" si="27"/>
        <v>0.5490196078431373</v>
      </c>
      <c r="M80" s="46">
        <f t="shared" si="28"/>
        <v>1</v>
      </c>
    </row>
    <row r="81" spans="1:13" ht="18.95" customHeight="1" x14ac:dyDescent="0.25">
      <c r="A81" s="32">
        <v>14</v>
      </c>
      <c r="B81" s="32" t="s">
        <v>64</v>
      </c>
      <c r="C81" s="14">
        <f>[1]Sheet1!$R$96</f>
        <v>128</v>
      </c>
      <c r="D81" s="14">
        <f>'[17]Jackson 10.16'!$B$7</f>
        <v>130</v>
      </c>
      <c r="E81" s="14">
        <f>[1]Sheet1!$N$96</f>
        <v>112</v>
      </c>
      <c r="F81" s="16">
        <f>'[17]Jackson 10.16'!$H$21+'[17]Jackson 10.16'!$H$20</f>
        <v>55</v>
      </c>
      <c r="G81" s="14">
        <f>'[17]Jackson 10.16'!$H$16+'[17]Jackson 10.16'!$H$17+'[17]Jackson 10.16'!$H$20</f>
        <v>53</v>
      </c>
      <c r="H81" s="14">
        <f>'[3]6+ Months Inactive by County'!$C$66</f>
        <v>6</v>
      </c>
      <c r="I81" s="14">
        <f>'[17]Jackson 10.16'!$H$19</f>
        <v>1</v>
      </c>
      <c r="J81" s="17">
        <f>'[17]Jackson 10.16'!$H$20</f>
        <v>0</v>
      </c>
      <c r="K81" s="14">
        <f>'[17]Jackson 10.16'!$B$11+'[17]Jackson 10.16'!$B$13</f>
        <v>94</v>
      </c>
      <c r="L81" s="18">
        <f t="shared" si="27"/>
        <v>0.72307692307692306</v>
      </c>
      <c r="M81" s="46">
        <f t="shared" si="28"/>
        <v>1</v>
      </c>
    </row>
    <row r="82" spans="1:13" ht="18.95" customHeight="1" x14ac:dyDescent="0.25">
      <c r="A82" s="32">
        <v>14</v>
      </c>
      <c r="B82" s="32" t="s">
        <v>65</v>
      </c>
      <c r="C82" s="14">
        <f>[1]Sheet1!$R$97</f>
        <v>31</v>
      </c>
      <c r="D82" s="14">
        <f>'[17]Washington 10.16'!$B$7</f>
        <v>32</v>
      </c>
      <c r="E82" s="14">
        <f>[1]Sheet1!$N$97</f>
        <v>20</v>
      </c>
      <c r="F82" s="16">
        <f>'[17]Washington 10.16'!$H$21+'[17]Washington 10.16'!$H$20</f>
        <v>27</v>
      </c>
      <c r="G82" s="14">
        <f>'[17]Washington 10.16'!$H$16+'[17]Washington 10.16'!$H$17+'[17]Washington 10.16'!$H$20</f>
        <v>27</v>
      </c>
      <c r="H82" s="14">
        <f>'[3]6+ Months Inactive by County'!$C$67</f>
        <v>4</v>
      </c>
      <c r="I82" s="14">
        <f>'[17]Washington 10.16'!$H$19</f>
        <v>0</v>
      </c>
      <c r="J82" s="17">
        <f>'[17]Washington 10.16'!$H$20</f>
        <v>0</v>
      </c>
      <c r="K82" s="14">
        <f>'[17]Washington 10.16'!$B$11+'[17]Washington 10.16'!$B$13</f>
        <v>22</v>
      </c>
      <c r="L82" s="18">
        <f t="shared" si="27"/>
        <v>0.6875</v>
      </c>
      <c r="M82" s="46">
        <f t="shared" si="28"/>
        <v>1</v>
      </c>
    </row>
    <row r="83" spans="1:13" s="30" customFormat="1" ht="18.95" customHeight="1" x14ac:dyDescent="0.25">
      <c r="A83" s="37" t="s">
        <v>66</v>
      </c>
      <c r="B83" s="38"/>
      <c r="C83" s="53">
        <f>SUM(C77:C82)</f>
        <v>729</v>
      </c>
      <c r="D83" s="53">
        <f>SUM(D77:D82)</f>
        <v>754</v>
      </c>
      <c r="E83" s="53">
        <f>SUM(E77:E82)</f>
        <v>549</v>
      </c>
      <c r="F83" s="53">
        <f t="shared" ref="F83" si="29">SUM(F77:F82)</f>
        <v>308</v>
      </c>
      <c r="G83" s="53">
        <f t="shared" ref="G83:J83" si="30">SUM(G77:G82)</f>
        <v>288</v>
      </c>
      <c r="H83" s="53">
        <f>SUM(H77:H82)</f>
        <v>36</v>
      </c>
      <c r="I83" s="54">
        <f t="shared" si="30"/>
        <v>3</v>
      </c>
      <c r="J83" s="54">
        <f t="shared" si="30"/>
        <v>3</v>
      </c>
      <c r="K83" s="54">
        <f>SUM(K77:K82)</f>
        <v>625</v>
      </c>
      <c r="L83" s="55">
        <f t="shared" si="27"/>
        <v>0.82891246684350128</v>
      </c>
      <c r="M83" s="56">
        <f t="shared" si="28"/>
        <v>1</v>
      </c>
    </row>
    <row r="84" spans="1:13" ht="18.95" customHeight="1" x14ac:dyDescent="0.25">
      <c r="A84" s="1"/>
      <c r="B84" s="6"/>
      <c r="C84" s="7"/>
      <c r="D84" s="7"/>
      <c r="E84" s="7"/>
      <c r="F84" s="8"/>
      <c r="G84" s="7"/>
      <c r="H84" s="7"/>
      <c r="I84" s="9"/>
      <c r="J84" s="9"/>
      <c r="K84" s="7"/>
      <c r="M84" s="47"/>
    </row>
    <row r="85" spans="1:13" ht="18.95" customHeight="1" x14ac:dyDescent="0.25">
      <c r="A85" s="32">
        <v>15</v>
      </c>
      <c r="B85" s="32" t="s">
        <v>67</v>
      </c>
      <c r="C85" s="14">
        <f>[1]Sheet1!$R$101</f>
        <v>1541</v>
      </c>
      <c r="D85" s="21">
        <f>'[18]15th Circuit 10.16'!$B$7</f>
        <v>1245</v>
      </c>
      <c r="E85" s="21">
        <f>[1]Sheet1!$N$101</f>
        <v>1108</v>
      </c>
      <c r="F85" s="16">
        <f>'[18]15th Circuit 10.16'!$H$21+'[18]15th Circuit 10.16'!$H$20</f>
        <v>608</v>
      </c>
      <c r="G85" s="14">
        <f>'[18]15th Circuit 10.16'!$H$16+'[18]15th Circuit 10.16'!$H$17+'[18]15th Circuit 10.16'!$H$20</f>
        <v>559</v>
      </c>
      <c r="H85" s="14">
        <f>'[3]6+ Months Inactive by County'!$C$69</f>
        <v>36</v>
      </c>
      <c r="I85" s="17">
        <f>'[18]15th Circuit 10.16'!$H$19</f>
        <v>20</v>
      </c>
      <c r="J85" s="17">
        <f>'[18]15th Circuit 10.16'!$H$20</f>
        <v>0</v>
      </c>
      <c r="K85" s="14">
        <f>'[18]15th Circuit 10.16'!$B$11+'[18]15th Circuit 10.16'!$B$13</f>
        <v>931</v>
      </c>
      <c r="L85" s="18">
        <f>K85/D85</f>
        <v>0.74779116465863449</v>
      </c>
      <c r="M85" s="46">
        <f>IF(D85&lt;C85,(D85/C85),(1))</f>
        <v>0.80791693705386114</v>
      </c>
    </row>
    <row r="86" spans="1:13" s="30" customFormat="1" ht="18.95" customHeight="1" x14ac:dyDescent="0.25">
      <c r="A86" s="37" t="s">
        <v>68</v>
      </c>
      <c r="B86" s="38"/>
      <c r="C86" s="53">
        <f>SUM(C85)</f>
        <v>1541</v>
      </c>
      <c r="D86" s="53">
        <f>SUM(D85)</f>
        <v>1245</v>
      </c>
      <c r="E86" s="53">
        <f>SUM(E85)</f>
        <v>1108</v>
      </c>
      <c r="F86" s="53">
        <f>F85</f>
        <v>608</v>
      </c>
      <c r="G86" s="53">
        <f t="shared" ref="G86:K86" si="31">G85</f>
        <v>559</v>
      </c>
      <c r="H86" s="53">
        <f>H85</f>
        <v>36</v>
      </c>
      <c r="I86" s="54">
        <f t="shared" si="31"/>
        <v>20</v>
      </c>
      <c r="J86" s="54">
        <f>J85</f>
        <v>0</v>
      </c>
      <c r="K86" s="53">
        <f t="shared" si="31"/>
        <v>931</v>
      </c>
      <c r="L86" s="55">
        <f>K86/D86</f>
        <v>0.74779116465863449</v>
      </c>
      <c r="M86" s="56">
        <f>IF(D86&lt;C86,(D86/C86),(1))</f>
        <v>0.80791693705386114</v>
      </c>
    </row>
    <row r="87" spans="1:13" ht="18.95" customHeight="1" x14ac:dyDescent="0.25">
      <c r="A87" s="1"/>
      <c r="B87" s="6"/>
      <c r="C87" s="7"/>
      <c r="D87" s="7"/>
      <c r="E87" s="7"/>
      <c r="F87" s="8"/>
      <c r="G87" s="7"/>
      <c r="H87" s="7"/>
      <c r="I87" s="9"/>
      <c r="J87" s="9"/>
      <c r="K87" s="7"/>
      <c r="M87" s="47"/>
    </row>
    <row r="88" spans="1:13" ht="18.95" customHeight="1" x14ac:dyDescent="0.25">
      <c r="A88" s="32">
        <v>16</v>
      </c>
      <c r="B88" s="32" t="s">
        <v>69</v>
      </c>
      <c r="C88" s="14">
        <f>[1]Sheet1!$R$105</f>
        <v>140</v>
      </c>
      <c r="D88" s="14">
        <f>'[19]16th Circuit 10.16'!$B$7</f>
        <v>152</v>
      </c>
      <c r="E88" s="14">
        <f>[1]Sheet1!$N$105</f>
        <v>85</v>
      </c>
      <c r="F88" s="16">
        <f>'[19]16th Circuit 10.16'!$H$21+'[19]16th Circuit 10.16'!$H$20</f>
        <v>100</v>
      </c>
      <c r="G88" s="14">
        <f>'[19]16th Circuit 10.16'!$H$16+'[19]16th Circuit 10.16'!$H$17+'[19]16th Circuit 10.16'!$H$20</f>
        <v>78</v>
      </c>
      <c r="H88" s="14">
        <f>'[3]6+ Months Inactive by County'!$C$71</f>
        <v>12</v>
      </c>
      <c r="I88" s="17">
        <f>'[19]16th Circuit 10.16'!$H$19</f>
        <v>1</v>
      </c>
      <c r="J88" s="17">
        <f>'[19]16th Circuit 10.16'!$H$20</f>
        <v>0</v>
      </c>
      <c r="K88" s="14">
        <f>'[19]16th Circuit 10.16'!$B$11+'[19]16th Circuit 10.16'!$B$13</f>
        <v>85</v>
      </c>
      <c r="L88" s="18">
        <f>K88/D88</f>
        <v>0.55921052631578949</v>
      </c>
      <c r="M88" s="46">
        <f>IF(D88&lt;C88,(D88/C88),(1))</f>
        <v>1</v>
      </c>
    </row>
    <row r="89" spans="1:13" s="30" customFormat="1" ht="18.95" customHeight="1" x14ac:dyDescent="0.25">
      <c r="A89" s="37" t="s">
        <v>70</v>
      </c>
      <c r="B89" s="38"/>
      <c r="C89" s="53">
        <f>SUM(C88)</f>
        <v>140</v>
      </c>
      <c r="D89" s="53">
        <f>SUM(D88)</f>
        <v>152</v>
      </c>
      <c r="E89" s="53">
        <f>SUM(E88)</f>
        <v>85</v>
      </c>
      <c r="F89" s="53">
        <f t="shared" ref="F89" si="32">F88</f>
        <v>100</v>
      </c>
      <c r="G89" s="53">
        <f t="shared" ref="G89" si="33">G88</f>
        <v>78</v>
      </c>
      <c r="H89" s="53">
        <f>H88</f>
        <v>12</v>
      </c>
      <c r="I89" s="54">
        <f>SUM(I88)</f>
        <v>1</v>
      </c>
      <c r="J89" s="54">
        <f>J88</f>
        <v>0</v>
      </c>
      <c r="K89" s="53">
        <f>K88</f>
        <v>85</v>
      </c>
      <c r="L89" s="55">
        <f>K89/D89</f>
        <v>0.55921052631578949</v>
      </c>
      <c r="M89" s="56">
        <f>IF(D89&lt;C89,(D89/C89),(1))</f>
        <v>1</v>
      </c>
    </row>
    <row r="90" spans="1:13" ht="18.95" customHeight="1" x14ac:dyDescent="0.25">
      <c r="A90" s="1"/>
      <c r="B90" s="6"/>
      <c r="C90" s="7"/>
      <c r="D90" s="7"/>
      <c r="E90" s="7"/>
      <c r="F90" s="8"/>
      <c r="G90" s="7"/>
      <c r="H90" s="7"/>
      <c r="I90" s="9"/>
      <c r="J90" s="9"/>
      <c r="K90" s="7"/>
      <c r="M90" s="47"/>
    </row>
    <row r="91" spans="1:13" ht="18.95" customHeight="1" x14ac:dyDescent="0.25">
      <c r="A91" s="32">
        <v>17</v>
      </c>
      <c r="B91" s="32" t="s">
        <v>71</v>
      </c>
      <c r="C91" s="14">
        <f>[1]Sheet1!$R$109</f>
        <v>3310</v>
      </c>
      <c r="D91" s="14">
        <f>'[20]17th Circuit 10.16'!$B$7</f>
        <v>2676</v>
      </c>
      <c r="E91" s="14">
        <f>[1]Sheet1!$N$109</f>
        <v>2331</v>
      </c>
      <c r="F91" s="16">
        <f>'[20]17th Circuit 10.16'!$H$21+'[20]17th Circuit 10.16'!$H$20</f>
        <v>818</v>
      </c>
      <c r="G91" s="14">
        <f>'[20]17th Circuit 10.16'!$H$16+'[20]17th Circuit 10.16'!$H$17+'[20]17th Circuit 10.16'!$H$20</f>
        <v>757</v>
      </c>
      <c r="H91" s="14">
        <f>'[3]6+ Months Inactive by County'!$C$73</f>
        <v>72</v>
      </c>
      <c r="I91" s="17">
        <f>'[20]17th Circuit 10.16'!$H$19</f>
        <v>7</v>
      </c>
      <c r="J91" s="17">
        <f>'[20]17th Circuit 10.16'!$H$20</f>
        <v>8</v>
      </c>
      <c r="K91" s="14">
        <f>'[20]17th Circuit 10.16'!$B$11+'[20]17th Circuit 10.16'!$B$13</f>
        <v>1338</v>
      </c>
      <c r="L91" s="18">
        <f>K91/D91</f>
        <v>0.5</v>
      </c>
      <c r="M91" s="46">
        <f>IF(D91&lt;C91,(D91/C91),(1))</f>
        <v>0.80845921450151059</v>
      </c>
    </row>
    <row r="92" spans="1:13" s="30" customFormat="1" ht="18.95" customHeight="1" x14ac:dyDescent="0.25">
      <c r="A92" s="37" t="s">
        <v>72</v>
      </c>
      <c r="B92" s="38"/>
      <c r="C92" s="53">
        <f>SUM(C91)</f>
        <v>3310</v>
      </c>
      <c r="D92" s="53">
        <f>D91</f>
        <v>2676</v>
      </c>
      <c r="E92" s="53">
        <f>E91</f>
        <v>2331</v>
      </c>
      <c r="F92" s="53">
        <f>F91</f>
        <v>818</v>
      </c>
      <c r="G92" s="53">
        <f t="shared" ref="G92" si="34">G91</f>
        <v>757</v>
      </c>
      <c r="H92" s="53">
        <f>H91</f>
        <v>72</v>
      </c>
      <c r="I92" s="54">
        <f>SUM(I91)</f>
        <v>7</v>
      </c>
      <c r="J92" s="54">
        <f>J91</f>
        <v>8</v>
      </c>
      <c r="K92" s="53">
        <f>K91</f>
        <v>1338</v>
      </c>
      <c r="L92" s="55">
        <f>K92/D92</f>
        <v>0.5</v>
      </c>
      <c r="M92" s="56">
        <f>IF(D92&lt;C92,(D92/C92),(1))</f>
        <v>0.80845921450151059</v>
      </c>
    </row>
    <row r="93" spans="1:13" ht="18.95" customHeight="1" x14ac:dyDescent="0.25">
      <c r="A93" s="1"/>
      <c r="B93" s="6"/>
      <c r="C93" s="7"/>
      <c r="D93" s="7"/>
      <c r="E93" s="7"/>
      <c r="F93" s="8"/>
      <c r="G93" s="7"/>
      <c r="H93" s="7"/>
      <c r="I93" s="9"/>
      <c r="J93" s="9"/>
      <c r="K93" s="7"/>
      <c r="M93" s="47"/>
    </row>
    <row r="94" spans="1:13" ht="18.95" customHeight="1" x14ac:dyDescent="0.25">
      <c r="A94" s="32">
        <v>18</v>
      </c>
      <c r="B94" s="32" t="s">
        <v>73</v>
      </c>
      <c r="C94" s="14">
        <f>[1]Sheet1!$R$113</f>
        <v>997</v>
      </c>
      <c r="D94" s="14">
        <f>'[21]Brevard 10.16'!$B$7</f>
        <v>1012</v>
      </c>
      <c r="E94" s="14">
        <f>[1]Sheet1!$N$113</f>
        <v>718</v>
      </c>
      <c r="F94" s="16">
        <f>'[21]Brevard 10.16'!$H$21+'[21]Brevard 10.16'!$H$20</f>
        <v>327</v>
      </c>
      <c r="G94" s="14">
        <f>'[21]Brevard 10.16'!$H$16+'[21]Brevard 10.16'!$H$17+'[21]Brevard 10.16'!$H$20</f>
        <v>311</v>
      </c>
      <c r="H94" s="14">
        <f>'[3]6+ Months Inactive by County'!$C$75</f>
        <v>23</v>
      </c>
      <c r="I94" s="17">
        <f>'[21]Brevard 10.16'!$H$19</f>
        <v>5</v>
      </c>
      <c r="J94" s="14">
        <f>'[21]Brevard 10.16'!$H$20</f>
        <v>4</v>
      </c>
      <c r="K94" s="14">
        <f>'[21]Brevard 10.16'!$B$11+'[21]Brevard 10.16'!$B$13</f>
        <v>692</v>
      </c>
      <c r="L94" s="18">
        <f>K94/D94</f>
        <v>0.6837944664031621</v>
      </c>
      <c r="M94" s="46">
        <f>IF(D94&lt;C94,(D94/C94),(1))</f>
        <v>1</v>
      </c>
    </row>
    <row r="95" spans="1:13" ht="18.95" customHeight="1" x14ac:dyDescent="0.25">
      <c r="A95" s="32">
        <v>18</v>
      </c>
      <c r="B95" s="32" t="s">
        <v>74</v>
      </c>
      <c r="C95" s="14">
        <f>[1]Sheet1!$R$114</f>
        <v>616</v>
      </c>
      <c r="D95" s="14">
        <f>'[21]Seminole 10.16'!$B$7</f>
        <v>555</v>
      </c>
      <c r="E95" s="14">
        <f>[1]Sheet1!$N$114</f>
        <v>394</v>
      </c>
      <c r="F95" s="16">
        <f>'[21]Seminole 10.16'!$H$21+'[21]Seminole 10.16'!$H$20</f>
        <v>198</v>
      </c>
      <c r="G95" s="14">
        <f>'[21]Seminole 10.16'!$H$16+'[21]Seminole 10.16'!$H$17+'[21]Seminole 10.16'!$H$20</f>
        <v>184</v>
      </c>
      <c r="H95" s="14">
        <f>'[3]6+ Months Inactive by County'!$C$76</f>
        <v>16</v>
      </c>
      <c r="I95" s="17">
        <f>'[21]Seminole 10.16'!$H$19</f>
        <v>1</v>
      </c>
      <c r="J95" s="14">
        <f>'[21]Seminole 10.16'!$H$20</f>
        <v>1</v>
      </c>
      <c r="K95" s="14">
        <f>'[21]Seminole 10.16'!$B$11+'[21]Seminole 10.16'!$B$13</f>
        <v>383</v>
      </c>
      <c r="L95" s="18">
        <f>K95/D95</f>
        <v>0.69009009009009004</v>
      </c>
      <c r="M95" s="46">
        <f>IF(D95&lt;C95,(D95/C95),(1))</f>
        <v>0.90097402597402598</v>
      </c>
    </row>
    <row r="96" spans="1:13" s="30" customFormat="1" ht="18.95" customHeight="1" x14ac:dyDescent="0.25">
      <c r="A96" s="37" t="s">
        <v>75</v>
      </c>
      <c r="B96" s="38"/>
      <c r="C96" s="53">
        <f>SUM(C94:C95)</f>
        <v>1613</v>
      </c>
      <c r="D96" s="53">
        <f>SUM(D94:D95)</f>
        <v>1567</v>
      </c>
      <c r="E96" s="53">
        <f>SUM(E94:E95)</f>
        <v>1112</v>
      </c>
      <c r="F96" s="53">
        <f t="shared" ref="F96:G96" si="35">SUM(F94:F95)</f>
        <v>525</v>
      </c>
      <c r="G96" s="53">
        <f t="shared" si="35"/>
        <v>495</v>
      </c>
      <c r="H96" s="53">
        <f>SUM(H94:H95)</f>
        <v>39</v>
      </c>
      <c r="I96" s="54">
        <f t="shared" ref="I96:K96" si="36">SUM(I94:I95)</f>
        <v>6</v>
      </c>
      <c r="J96" s="54">
        <f t="shared" si="36"/>
        <v>5</v>
      </c>
      <c r="K96" s="53">
        <f t="shared" si="36"/>
        <v>1075</v>
      </c>
      <c r="L96" s="55">
        <f>K96/D96</f>
        <v>0.68602425015954049</v>
      </c>
      <c r="M96" s="56">
        <f>IF(D96&lt;C96,(D96/C96),(1))</f>
        <v>0.97148171109733417</v>
      </c>
    </row>
    <row r="97" spans="1:13" ht="18.95" customHeight="1" x14ac:dyDescent="0.25">
      <c r="A97" s="1"/>
      <c r="B97" s="6"/>
      <c r="C97" s="7"/>
      <c r="D97" s="7"/>
      <c r="E97" s="7"/>
      <c r="F97" s="8"/>
      <c r="G97" s="7"/>
      <c r="H97" s="7"/>
      <c r="I97" s="9"/>
      <c r="J97" s="9"/>
      <c r="K97" s="7"/>
      <c r="M97" s="47"/>
    </row>
    <row r="98" spans="1:13" ht="18.95" customHeight="1" x14ac:dyDescent="0.25">
      <c r="A98" s="32">
        <v>19</v>
      </c>
      <c r="B98" s="32" t="s">
        <v>76</v>
      </c>
      <c r="C98" s="14">
        <f>[1]Sheet1!$R$118</f>
        <v>169</v>
      </c>
      <c r="D98" s="14">
        <f>'[22]Indian River 10.16'!$B$7</f>
        <v>177</v>
      </c>
      <c r="E98" s="14">
        <f>[1]Sheet1!$N$118</f>
        <v>141</v>
      </c>
      <c r="F98" s="16">
        <f>'[22]Indian River 10.16'!$H$21+'[22]Indian River 10.16'!$H$20</f>
        <v>96</v>
      </c>
      <c r="G98" s="14">
        <f>'[22]Indian River 10.16'!$H$16+'[22]Indian River 10.16'!$H$17+'[22]Indian River 10.16'!$H$20</f>
        <v>88</v>
      </c>
      <c r="H98" s="14">
        <f>'[3]6+ Months Inactive by County'!$C$78</f>
        <v>9</v>
      </c>
      <c r="I98" s="17">
        <f>'[22]Indian River 10.16'!$H$19</f>
        <v>0</v>
      </c>
      <c r="J98" s="17">
        <f>'[22]Indian River 10.16'!$H$20</f>
        <v>0</v>
      </c>
      <c r="K98" s="14">
        <f>'[22]Indian River 10.16'!$B$11+'[22]Indian River 10.16'!$B$13</f>
        <v>152</v>
      </c>
      <c r="L98" s="18">
        <f>K98/D98</f>
        <v>0.85875706214689262</v>
      </c>
      <c r="M98" s="46">
        <f>IF(D98&lt;C98,(D98/C98),(1))</f>
        <v>1</v>
      </c>
    </row>
    <row r="99" spans="1:13" ht="18.95" customHeight="1" x14ac:dyDescent="0.25">
      <c r="A99" s="32">
        <v>19</v>
      </c>
      <c r="B99" s="32" t="s">
        <v>77</v>
      </c>
      <c r="C99" s="14">
        <f>[1]Sheet1!$R$119</f>
        <v>133</v>
      </c>
      <c r="D99" s="14">
        <f>'[22]Martin 10.16'!$B$7</f>
        <v>122</v>
      </c>
      <c r="E99" s="14">
        <f>[1]Sheet1!$N$119</f>
        <v>81</v>
      </c>
      <c r="F99" s="16">
        <f>'[22]Martin 10.16'!$H$21+'[22]Martin 10.16'!$H$20</f>
        <v>71</v>
      </c>
      <c r="G99" s="14">
        <f>'[22]Martin 10.16'!$H$16+'[22]Martin 10.16'!$H$17+'[22]Martin 10.16'!$H$20</f>
        <v>66</v>
      </c>
      <c r="H99" s="14">
        <f>'[3]6+ Months Inactive by County'!$C$79</f>
        <v>1</v>
      </c>
      <c r="I99" s="17">
        <f>'[22]Martin 10.16'!$H$19</f>
        <v>0</v>
      </c>
      <c r="J99" s="17">
        <f>'[22]Martin 10.16'!$H$20</f>
        <v>2</v>
      </c>
      <c r="K99" s="14">
        <f>'[22]Martin 10.16'!$B$11+'[22]Martin 10.16'!$B$13</f>
        <v>108</v>
      </c>
      <c r="L99" s="18">
        <f>K99/D99</f>
        <v>0.88524590163934425</v>
      </c>
      <c r="M99" s="46">
        <f>IF(D99&lt;C99,(D99/C99),(1))</f>
        <v>0.91729323308270672</v>
      </c>
    </row>
    <row r="100" spans="1:13" ht="18.95" customHeight="1" x14ac:dyDescent="0.25">
      <c r="A100" s="32">
        <v>19</v>
      </c>
      <c r="B100" s="32" t="s">
        <v>78</v>
      </c>
      <c r="C100" s="14">
        <f>[1]Sheet1!$R$120</f>
        <v>142</v>
      </c>
      <c r="D100" s="14">
        <f>'[22]Okeechobee 10.16'!$B$7</f>
        <v>75</v>
      </c>
      <c r="E100" s="14">
        <f>[1]Sheet1!$N$120</f>
        <v>97</v>
      </c>
      <c r="F100" s="16">
        <f>'[22]Okeechobee 10.16'!$H$21+'[22]Okeechobee 10.16'!$H$20</f>
        <v>23</v>
      </c>
      <c r="G100" s="14">
        <f>'[22]Okeechobee 10.16'!$H$16+'[22]Okeechobee 10.16'!$H$17+'[22]Okeechobee 10.16'!$H$20</f>
        <v>19</v>
      </c>
      <c r="H100" s="14">
        <f>'[3]6+ Months Inactive by County'!$C$80</f>
        <v>0</v>
      </c>
      <c r="I100" s="17">
        <f>'[22]Okeechobee 10.16'!$H$19</f>
        <v>0</v>
      </c>
      <c r="J100" s="19">
        <f>'[22]Okeechobee 10.16'!$H$20</f>
        <v>0</v>
      </c>
      <c r="K100" s="14">
        <f>'[22]Okeechobee 10.16'!$B$11+'[22]Okeechobee 10.16'!$B$13</f>
        <v>40</v>
      </c>
      <c r="L100" s="18">
        <f>K100/D100</f>
        <v>0.53333333333333333</v>
      </c>
      <c r="M100" s="46">
        <f>IF(D100&lt;C100,(D100/C100),(1))</f>
        <v>0.528169014084507</v>
      </c>
    </row>
    <row r="101" spans="1:13" ht="18.95" customHeight="1" x14ac:dyDescent="0.25">
      <c r="A101" s="32">
        <v>19</v>
      </c>
      <c r="B101" s="32" t="s">
        <v>79</v>
      </c>
      <c r="C101" s="14">
        <f>[1]Sheet1!$R$121</f>
        <v>489</v>
      </c>
      <c r="D101" s="14">
        <f>'[22]St. Lucie 10.16'!$B$7</f>
        <v>392</v>
      </c>
      <c r="E101" s="14">
        <f>[1]Sheet1!$N$121</f>
        <v>339</v>
      </c>
      <c r="F101" s="16">
        <f>'[22]St. Lucie 10.16'!$H$21+'[22]St. Lucie 10.16'!$H$20</f>
        <v>195</v>
      </c>
      <c r="G101" s="14">
        <f>'[22]St. Lucie 10.16'!$H$16+'[22]St. Lucie 10.16'!$H$17+'[22]St. Lucie 10.16'!$H$20</f>
        <v>189</v>
      </c>
      <c r="H101" s="14">
        <f>'[3]6+ Months Inactive by County'!$C$81</f>
        <v>5</v>
      </c>
      <c r="I101" s="17">
        <f>'[22]St. Lucie 10.16'!$H$19</f>
        <v>0</v>
      </c>
      <c r="J101" s="17">
        <f>'[22]St. Lucie 10.16'!$H$20</f>
        <v>5</v>
      </c>
      <c r="K101" s="14">
        <f>'[22]St. Lucie 10.16'!$B$11+'[22]St. Lucie 10.16'!$B$13</f>
        <v>325</v>
      </c>
      <c r="L101" s="18">
        <f>K101/D101</f>
        <v>0.82908163265306123</v>
      </c>
      <c r="M101" s="46">
        <f>IF(D101&lt;C101,(D101/C101),(1))</f>
        <v>0.80163599182004086</v>
      </c>
    </row>
    <row r="102" spans="1:13" s="30" customFormat="1" ht="18.95" customHeight="1" x14ac:dyDescent="0.25">
      <c r="A102" s="37" t="s">
        <v>80</v>
      </c>
      <c r="B102" s="38"/>
      <c r="C102" s="53">
        <f>SUM(C98:C101)</f>
        <v>933</v>
      </c>
      <c r="D102" s="53">
        <f>SUM(D98:D101)</f>
        <v>766</v>
      </c>
      <c r="E102" s="53">
        <f>SUM(E98:E101)</f>
        <v>658</v>
      </c>
      <c r="F102" s="53">
        <f t="shared" ref="F102" si="37">SUM(F98:F101)</f>
        <v>385</v>
      </c>
      <c r="G102" s="53">
        <f t="shared" ref="G102:K102" si="38">SUM(G98:G101)</f>
        <v>362</v>
      </c>
      <c r="H102" s="53">
        <f>SUM(H98:H101)</f>
        <v>15</v>
      </c>
      <c r="I102" s="54">
        <f t="shared" si="38"/>
        <v>0</v>
      </c>
      <c r="J102" s="54">
        <f t="shared" si="38"/>
        <v>7</v>
      </c>
      <c r="K102" s="53">
        <f t="shared" si="38"/>
        <v>625</v>
      </c>
      <c r="L102" s="55">
        <f>K102/D102</f>
        <v>0.81592689295039167</v>
      </c>
      <c r="M102" s="56">
        <f>IF(D102&lt;C102,(D102/C102),(1))</f>
        <v>0.82100750267952838</v>
      </c>
    </row>
    <row r="103" spans="1:13" ht="18.95" customHeight="1" x14ac:dyDescent="0.25">
      <c r="A103" s="1"/>
      <c r="B103" s="6"/>
      <c r="C103" s="7"/>
      <c r="D103" s="7"/>
      <c r="E103" s="7"/>
      <c r="F103" s="8"/>
      <c r="G103" s="7"/>
      <c r="H103" s="7"/>
      <c r="I103" s="9"/>
      <c r="J103" s="9"/>
      <c r="K103" s="7"/>
      <c r="M103" s="47"/>
    </row>
    <row r="104" spans="1:13" ht="18.95" customHeight="1" x14ac:dyDescent="0.25">
      <c r="A104" s="32">
        <v>20</v>
      </c>
      <c r="B104" s="32" t="s">
        <v>81</v>
      </c>
      <c r="C104" s="14">
        <f>[1]Sheet1!$R$125</f>
        <v>412</v>
      </c>
      <c r="D104" s="14">
        <f>'[23]Charlotte 10.16'!$B$7</f>
        <v>230</v>
      </c>
      <c r="E104" s="14">
        <f>[1]Sheet1!$N$125</f>
        <v>330</v>
      </c>
      <c r="F104" s="16">
        <f>'[23]Charlotte 10.16'!$H$21+'[23]Charlotte 10.16'!$H$20</f>
        <v>98</v>
      </c>
      <c r="G104" s="14">
        <f>'[23]Charlotte 10.16'!$H$16+'[23]Charlotte 10.16'!$H$17+'[23]Charlotte 10.16'!$H$20</f>
        <v>89</v>
      </c>
      <c r="H104" s="14">
        <f>'[3]6+ Months Inactive by County'!$C$83</f>
        <v>1</v>
      </c>
      <c r="I104" s="17">
        <f>'[23]Charlotte 10.16'!$H$19</f>
        <v>1</v>
      </c>
      <c r="J104" s="17">
        <f>'[23]Charlotte 10.16'!$H$20</f>
        <v>0</v>
      </c>
      <c r="K104" s="14">
        <f>'[23]Charlotte 10.16'!$B$11+'[23]Charlotte 10.16'!$B$13</f>
        <v>224</v>
      </c>
      <c r="L104" s="18">
        <f t="shared" ref="L104:L109" si="39">K104/D104</f>
        <v>0.97391304347826091</v>
      </c>
      <c r="M104" s="46">
        <f t="shared" ref="M104:M109" si="40">IF(D104&lt;C104,(D104/C104),(1))</f>
        <v>0.55825242718446599</v>
      </c>
    </row>
    <row r="105" spans="1:13" ht="18.95" customHeight="1" x14ac:dyDescent="0.25">
      <c r="A105" s="32">
        <v>20</v>
      </c>
      <c r="B105" s="32" t="s">
        <v>82</v>
      </c>
      <c r="C105" s="14">
        <f>[1]Sheet1!$R$126</f>
        <v>308</v>
      </c>
      <c r="D105" s="14">
        <f>'[23]Collier 10.16'!$B$7</f>
        <v>290</v>
      </c>
      <c r="E105" s="14">
        <f>[1]Sheet1!$N$126</f>
        <v>191</v>
      </c>
      <c r="F105" s="16">
        <f>'[23]Collier 10.16'!$H$21+'[23]Collier 10.16'!$H$20</f>
        <v>194</v>
      </c>
      <c r="G105" s="14">
        <f>'[23]Collier 10.16'!$H$16+'[23]Collier 10.16'!$H$17+'[23]Collier 10.16'!$H$20</f>
        <v>186</v>
      </c>
      <c r="H105" s="14">
        <f>'[3]6+ Months Inactive by County'!$C$84</f>
        <v>20</v>
      </c>
      <c r="I105" s="17">
        <f>'[23]Collier 10.16'!$H$19</f>
        <v>0</v>
      </c>
      <c r="J105" s="17">
        <f>'[23]Collier 10.16'!$H$20</f>
        <v>3</v>
      </c>
      <c r="K105" s="14">
        <f>'[23]Collier 10.16'!$B$11+'[23]Collier 10.16'!$B$13</f>
        <v>283</v>
      </c>
      <c r="L105" s="18">
        <f t="shared" si="39"/>
        <v>0.97586206896551719</v>
      </c>
      <c r="M105" s="46">
        <f t="shared" si="40"/>
        <v>0.94155844155844159</v>
      </c>
    </row>
    <row r="106" spans="1:13" ht="18.95" customHeight="1" x14ac:dyDescent="0.25">
      <c r="A106" s="32">
        <v>20</v>
      </c>
      <c r="B106" s="32" t="s">
        <v>83</v>
      </c>
      <c r="C106" s="14">
        <f>[1]Sheet1!$R$127</f>
        <v>24</v>
      </c>
      <c r="D106" s="14">
        <f>'[23]Glades 10.16'!$B$7</f>
        <v>9</v>
      </c>
      <c r="E106" s="14">
        <f>[1]Sheet1!$N$127</f>
        <v>13</v>
      </c>
      <c r="F106" s="16">
        <f>'[23]Glades 10.16'!$H$21+'[23]Glades 10.16'!$H$20</f>
        <v>3</v>
      </c>
      <c r="G106" s="14">
        <f>'[23]Glades 10.16'!$H$16+'[23]Glades 10.16'!$H$17+'[23]Glades 10.16'!$H$20</f>
        <v>3</v>
      </c>
      <c r="H106" s="14">
        <f>'[3]6+ Months Inactive by County'!$C$85</f>
        <v>0</v>
      </c>
      <c r="I106" s="17">
        <f>'[23]Glades 10.16'!$H$19</f>
        <v>0</v>
      </c>
      <c r="J106" s="17">
        <f>'[23]Glades 10.16'!$H$20</f>
        <v>0</v>
      </c>
      <c r="K106" s="14">
        <f>'[23]Glades 10.16'!$B$11+'[23]Glades 10.16'!$B$13</f>
        <v>6</v>
      </c>
      <c r="L106" s="18">
        <f t="shared" si="39"/>
        <v>0.66666666666666663</v>
      </c>
      <c r="M106" s="46">
        <f t="shared" si="40"/>
        <v>0.375</v>
      </c>
    </row>
    <row r="107" spans="1:13" ht="18.95" customHeight="1" x14ac:dyDescent="0.25">
      <c r="A107" s="32">
        <v>20</v>
      </c>
      <c r="B107" s="32" t="s">
        <v>84</v>
      </c>
      <c r="C107" s="14">
        <f>[1]Sheet1!$R$128</f>
        <v>110</v>
      </c>
      <c r="D107" s="14">
        <f>'[23]Hendry 10.16'!$B$7</f>
        <v>38</v>
      </c>
      <c r="E107" s="14">
        <f>[1]Sheet1!$N$128</f>
        <v>68</v>
      </c>
      <c r="F107" s="16">
        <f>'[23]Hendry 10.16'!$H$21+'[23]Hendry 10.16'!$H$20</f>
        <v>9</v>
      </c>
      <c r="G107" s="14">
        <f>'[23]Hendry 10.16'!$H$16+'[23]Hendry 10.16'!$H$17+'[23]Hendry 10.16'!$H$20</f>
        <v>8</v>
      </c>
      <c r="H107" s="14">
        <f>'[3]6+ Months Inactive by County'!$C$86</f>
        <v>0</v>
      </c>
      <c r="I107" s="17">
        <f>'[23]Hendry 10.16'!$H$19</f>
        <v>0</v>
      </c>
      <c r="J107" s="17">
        <f>'[23]Hendry 10.16'!$H$20</f>
        <v>0</v>
      </c>
      <c r="K107" s="14">
        <f>'[23]Hendry 10.16'!$B$11+'[23]Hendry 10.16'!$B$13</f>
        <v>26</v>
      </c>
      <c r="L107" s="18">
        <f t="shared" si="39"/>
        <v>0.68421052631578949</v>
      </c>
      <c r="M107" s="46">
        <f t="shared" si="40"/>
        <v>0.34545454545454546</v>
      </c>
    </row>
    <row r="108" spans="1:13" ht="18.95" customHeight="1" x14ac:dyDescent="0.25">
      <c r="A108" s="32">
        <v>20</v>
      </c>
      <c r="B108" s="32" t="s">
        <v>85</v>
      </c>
      <c r="C108" s="14">
        <f>[1]Sheet1!$R$129</f>
        <v>1134</v>
      </c>
      <c r="D108" s="14">
        <f>'[23]Lee 10.16'!$B$7</f>
        <v>610</v>
      </c>
      <c r="E108" s="14">
        <f>[1]Sheet1!$N$129</f>
        <v>838</v>
      </c>
      <c r="F108" s="16">
        <f>'[23]Lee 10.16'!$H$21+'[23]Lee 10.16'!$H$20</f>
        <v>226</v>
      </c>
      <c r="G108" s="14">
        <f>'[23]Lee 10.16'!$H$16+'[23]Lee 10.16'!$H$17+'[23]Lee 10.16'!$H$20</f>
        <v>209</v>
      </c>
      <c r="H108" s="14">
        <f>'[3]6+ Months Inactive by County'!$C$87</f>
        <v>12</v>
      </c>
      <c r="I108" s="17">
        <f>'[23]Lee 10.16'!$H$19</f>
        <v>1</v>
      </c>
      <c r="J108" s="17">
        <f>'[23]Lee 10.16'!$H$20</f>
        <v>6</v>
      </c>
      <c r="K108" s="14">
        <f>'[23]Lee 10.16'!$B$11+'[23]Lee 10.16'!$B$13</f>
        <v>467</v>
      </c>
      <c r="L108" s="18">
        <f t="shared" si="39"/>
        <v>0.76557377049180331</v>
      </c>
      <c r="M108" s="46">
        <f t="shared" si="40"/>
        <v>0.53791887125220461</v>
      </c>
    </row>
    <row r="109" spans="1:13" s="30" customFormat="1" ht="18.95" customHeight="1" x14ac:dyDescent="0.25">
      <c r="A109" s="37" t="s">
        <v>86</v>
      </c>
      <c r="B109" s="38"/>
      <c r="C109" s="53">
        <f>SUM(C104:C108)</f>
        <v>1988</v>
      </c>
      <c r="D109" s="53">
        <f>SUM(D104:D108)</f>
        <v>1177</v>
      </c>
      <c r="E109" s="53">
        <f>SUM(E104:E108)</f>
        <v>1440</v>
      </c>
      <c r="F109" s="53">
        <f t="shared" ref="F109" si="41">SUM(F104:F108)</f>
        <v>530</v>
      </c>
      <c r="G109" s="53">
        <f t="shared" ref="G109:K109" si="42">SUM(G104:G108)</f>
        <v>495</v>
      </c>
      <c r="H109" s="53">
        <f>SUM(H104:H108)</f>
        <v>33</v>
      </c>
      <c r="I109" s="54">
        <f t="shared" si="42"/>
        <v>2</v>
      </c>
      <c r="J109" s="54">
        <f t="shared" si="42"/>
        <v>9</v>
      </c>
      <c r="K109" s="53">
        <f t="shared" si="42"/>
        <v>1006</v>
      </c>
      <c r="L109" s="55">
        <f t="shared" si="39"/>
        <v>0.85471537807986409</v>
      </c>
      <c r="M109" s="56">
        <f t="shared" si="40"/>
        <v>0.59205231388329982</v>
      </c>
    </row>
    <row r="110" spans="1:13" ht="18.95" customHeight="1" x14ac:dyDescent="0.25">
      <c r="A110" s="11"/>
      <c r="B110" s="12"/>
      <c r="C110" s="7"/>
      <c r="D110" s="7"/>
      <c r="E110" s="7"/>
      <c r="F110" s="8"/>
      <c r="G110" s="7"/>
      <c r="H110" s="7"/>
      <c r="I110" s="9"/>
      <c r="J110" s="9"/>
      <c r="K110" s="26"/>
      <c r="L110" s="27"/>
      <c r="M110" s="47"/>
    </row>
    <row r="111" spans="1:13" s="30" customFormat="1" ht="18.95" customHeight="1" x14ac:dyDescent="0.25">
      <c r="A111" s="37" t="s">
        <v>87</v>
      </c>
      <c r="B111" s="39"/>
      <c r="C111" s="53">
        <f t="shared" ref="C111:K111" si="43">C109+C102+C96+C92+C89+C86+C83+C75+C72+C67+C64+C59+C55+C47+C41+C37+C30+C25+C16+C8</f>
        <v>32496</v>
      </c>
      <c r="D111" s="53">
        <f t="shared" si="43"/>
        <v>25810</v>
      </c>
      <c r="E111" s="53">
        <f t="shared" si="43"/>
        <v>23675</v>
      </c>
      <c r="F111" s="53">
        <f t="shared" si="43"/>
        <v>10633</v>
      </c>
      <c r="G111" s="53">
        <f t="shared" si="43"/>
        <v>9773</v>
      </c>
      <c r="H111" s="53">
        <f t="shared" si="43"/>
        <v>842</v>
      </c>
      <c r="I111" s="53">
        <f t="shared" si="43"/>
        <v>218</v>
      </c>
      <c r="J111" s="53">
        <f t="shared" si="43"/>
        <v>152</v>
      </c>
      <c r="K111" s="53">
        <f t="shared" si="43"/>
        <v>17905</v>
      </c>
      <c r="L111" s="55">
        <f>K111/D111</f>
        <v>0.69372336303758231</v>
      </c>
      <c r="M111" s="56">
        <f>IF(D111&lt;C111,(D111/C111),(1))</f>
        <v>0.79425160019694729</v>
      </c>
    </row>
    <row r="112" spans="1:13" ht="28.5" customHeight="1" x14ac:dyDescent="0.3">
      <c r="A112" s="57" t="s">
        <v>98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4" ht="18.75" customHeight="1" x14ac:dyDescent="0.3">
      <c r="A113" s="58" t="s">
        <v>105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31"/>
    </row>
    <row r="114" spans="1:14" x14ac:dyDescent="0.3">
      <c r="A114" s="2" t="s">
        <v>93</v>
      </c>
    </row>
    <row r="115" spans="1:14" x14ac:dyDescent="0.3">
      <c r="A115" s="2" t="s">
        <v>91</v>
      </c>
      <c r="B115" s="13">
        <f ca="1">TODAY()</f>
        <v>42695</v>
      </c>
    </row>
  </sheetData>
  <mergeCells count="3">
    <mergeCell ref="A112:M112"/>
    <mergeCell ref="A113:M113"/>
    <mergeCell ref="C1:M1"/>
  </mergeCells>
  <phoneticPr fontId="1" type="noConversion"/>
  <printOptions horizontalCentered="1"/>
  <pageMargins left="0.25" right="0.25" top="0.4" bottom="0.25" header="0.5" footer="0.5"/>
  <pageSetup scale="60" orientation="landscape" r:id="rId1"/>
  <headerFooter differentFirst="1" alignWithMargins="0">
    <oddFooter>&amp;R&amp;"-,Regular"Page &amp;P</oddFooter>
  </headerFooter>
  <rowBreaks count="2" manualBreakCount="2">
    <brk id="38" max="12" man="1"/>
    <brk id="7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Deanna.Gore</dc:creator>
  <cp:lastModifiedBy>karen.orchowski</cp:lastModifiedBy>
  <cp:lastPrinted>2016-08-29T17:47:17Z</cp:lastPrinted>
  <dcterms:created xsi:type="dcterms:W3CDTF">2005-03-14T15:24:35Z</dcterms:created>
  <dcterms:modified xsi:type="dcterms:W3CDTF">2016-11-21T19:05:54Z</dcterms:modified>
</cp:coreProperties>
</file>