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" windowWidth="16320" windowHeight="12345"/>
  </bookViews>
  <sheets>
    <sheet name="FY 15-16 Recruiting Performance" sheetId="1" r:id="rId1"/>
  </sheets>
  <externalReferences>
    <externalReference r:id="rId2"/>
    <externalReference r:id="rId3"/>
    <externalReference r:id="rId4"/>
  </externalReferences>
  <definedNames>
    <definedName name="_xlnm.Print_Area" localSheetId="0">'FY 15-16 Recruiting Performance'!$A$1:$R$371</definedName>
    <definedName name="_xlnm.Print_Titles" localSheetId="0">'FY 15-16 Recruiting Performance'!$1:$2</definedName>
  </definedNames>
  <calcPr calcId="145621"/>
</workbook>
</file>

<file path=xl/calcChain.xml><?xml version="1.0" encoding="utf-8"?>
<calcChain xmlns="http://schemas.openxmlformats.org/spreadsheetml/2006/main">
  <c r="M251" i="1" l="1"/>
  <c r="M340" i="1" l="1"/>
  <c r="M339" i="1"/>
  <c r="M336" i="1"/>
  <c r="M335" i="1"/>
  <c r="M333" i="1"/>
  <c r="M331" i="1"/>
  <c r="M330" i="1"/>
  <c r="M326" i="1"/>
  <c r="M325" i="1"/>
  <c r="M322" i="1"/>
  <c r="M321" i="1"/>
  <c r="M319" i="1"/>
  <c r="M317" i="1"/>
  <c r="M316" i="1"/>
  <c r="M312" i="1"/>
  <c r="M311" i="1"/>
  <c r="M308" i="1"/>
  <c r="M307" i="1"/>
  <c r="M305" i="1"/>
  <c r="M303" i="1"/>
  <c r="M302" i="1"/>
  <c r="M298" i="1"/>
  <c r="M297" i="1"/>
  <c r="M294" i="1"/>
  <c r="M293" i="1"/>
  <c r="M291" i="1"/>
  <c r="M289" i="1"/>
  <c r="M288" i="1"/>
  <c r="M284" i="1"/>
  <c r="M283" i="1"/>
  <c r="M280" i="1"/>
  <c r="M279" i="1"/>
  <c r="M277" i="1"/>
  <c r="M275" i="1"/>
  <c r="M274" i="1"/>
  <c r="M255" i="1"/>
  <c r="M254" i="1"/>
  <c r="M250" i="1"/>
  <c r="M248" i="1"/>
  <c r="M246" i="1"/>
  <c r="M245" i="1"/>
  <c r="M241" i="1"/>
  <c r="M240" i="1"/>
  <c r="M237" i="1"/>
  <c r="M236" i="1"/>
  <c r="M234" i="1"/>
  <c r="M232" i="1"/>
  <c r="M231" i="1"/>
  <c r="M227" i="1"/>
  <c r="M226" i="1"/>
  <c r="M223" i="1"/>
  <c r="M222" i="1"/>
  <c r="M220" i="1"/>
  <c r="M218" i="1"/>
  <c r="M217" i="1"/>
  <c r="M213" i="1"/>
  <c r="M212" i="1"/>
  <c r="M209" i="1"/>
  <c r="M208" i="1"/>
  <c r="M206" i="1"/>
  <c r="M204" i="1"/>
  <c r="M203" i="1"/>
  <c r="M199" i="1"/>
  <c r="M198" i="1"/>
  <c r="M195" i="1"/>
  <c r="M194" i="1"/>
  <c r="M192" i="1"/>
  <c r="M190" i="1"/>
  <c r="M189" i="1"/>
  <c r="M170" i="1"/>
  <c r="M169" i="1"/>
  <c r="M166" i="1"/>
  <c r="M165" i="1"/>
  <c r="M163" i="1"/>
  <c r="M161" i="1"/>
  <c r="M160" i="1"/>
  <c r="M156" i="1"/>
  <c r="M155" i="1"/>
  <c r="M152" i="1"/>
  <c r="M151" i="1"/>
  <c r="M149" i="1"/>
  <c r="M147" i="1"/>
  <c r="M146" i="1"/>
  <c r="M138" i="1"/>
  <c r="M137" i="1"/>
  <c r="M132" i="1"/>
  <c r="M128" i="1"/>
  <c r="M127" i="1"/>
  <c r="M124" i="1"/>
  <c r="M123" i="1"/>
  <c r="M121" i="1"/>
  <c r="M119" i="1"/>
  <c r="M118" i="1"/>
  <c r="M114" i="1"/>
  <c r="M113" i="1"/>
  <c r="M110" i="1"/>
  <c r="M109" i="1"/>
  <c r="M107" i="1"/>
  <c r="M105" i="1"/>
  <c r="M104" i="1"/>
  <c r="M100" i="1"/>
  <c r="M99" i="1"/>
  <c r="M96" i="1"/>
  <c r="M95" i="1"/>
  <c r="M93" i="1"/>
  <c r="M91" i="1"/>
  <c r="M90" i="1"/>
  <c r="M71" i="1"/>
  <c r="M70" i="1"/>
  <c r="M67" i="1"/>
  <c r="M66" i="1"/>
  <c r="M64" i="1"/>
  <c r="M62" i="1"/>
  <c r="M61" i="1"/>
  <c r="M57" i="1"/>
  <c r="M56" i="1"/>
  <c r="M53" i="1"/>
  <c r="M52" i="1"/>
  <c r="M50" i="1"/>
  <c r="M48" i="1"/>
  <c r="M47" i="1"/>
  <c r="M43" i="1"/>
  <c r="M42" i="1"/>
  <c r="M39" i="1"/>
  <c r="M38" i="1"/>
  <c r="M36" i="1"/>
  <c r="M34" i="1"/>
  <c r="M33" i="1"/>
  <c r="M29" i="1"/>
  <c r="M28" i="1"/>
  <c r="M25" i="1"/>
  <c r="M24" i="1"/>
  <c r="M22" i="1"/>
  <c r="M20" i="1"/>
  <c r="M19" i="1"/>
  <c r="M15" i="1"/>
  <c r="M14" i="1"/>
  <c r="M11" i="1"/>
  <c r="M10" i="1"/>
  <c r="M8" i="1"/>
  <c r="M6" i="1"/>
  <c r="M5" i="1"/>
  <c r="R369" i="1" l="1"/>
  <c r="R355" i="1"/>
  <c r="R341" i="1"/>
  <c r="R327" i="1"/>
  <c r="R313" i="1"/>
  <c r="R299" i="1"/>
  <c r="R285" i="1"/>
  <c r="R270" i="1"/>
  <c r="R256" i="1"/>
  <c r="R242" i="1"/>
  <c r="R228" i="1"/>
  <c r="R214" i="1"/>
  <c r="R200" i="1"/>
  <c r="R185" i="1"/>
  <c r="R171" i="1"/>
  <c r="R157" i="1"/>
  <c r="R129" i="1"/>
  <c r="R115" i="1"/>
  <c r="R101" i="1"/>
  <c r="R86" i="1"/>
  <c r="R72" i="1"/>
  <c r="R58" i="1"/>
  <c r="R44" i="1"/>
  <c r="R30" i="1"/>
  <c r="R16" i="1"/>
  <c r="O24" i="1" l="1"/>
  <c r="M85" i="1" l="1"/>
  <c r="M184" i="1"/>
  <c r="M247" i="1"/>
  <c r="M269" i="1"/>
  <c r="M268" i="1" l="1"/>
  <c r="M265" i="1"/>
  <c r="M264" i="1"/>
  <c r="M262" i="1"/>
  <c r="M148" i="1"/>
  <c r="M134" i="1"/>
  <c r="M68" i="1"/>
  <c r="M344" i="1"/>
  <c r="M345" i="1"/>
  <c r="M347" i="1"/>
  <c r="M349" i="1"/>
  <c r="M350" i="1"/>
  <c r="M353" i="1"/>
  <c r="M354" i="1"/>
  <c r="M337" i="1"/>
  <c r="M332" i="1"/>
  <c r="M334" i="1" s="1"/>
  <c r="M323" i="1"/>
  <c r="M318" i="1"/>
  <c r="M320" i="1" s="1"/>
  <c r="M309" i="1"/>
  <c r="M304" i="1"/>
  <c r="M313" i="1" s="1"/>
  <c r="M295" i="1"/>
  <c r="M290" i="1"/>
  <c r="M292" i="1" s="1"/>
  <c r="M281" i="1"/>
  <c r="M276" i="1"/>
  <c r="M285" i="1" s="1"/>
  <c r="M252" i="1"/>
  <c r="M256" i="1"/>
  <c r="M238" i="1"/>
  <c r="M233" i="1"/>
  <c r="M242" i="1" s="1"/>
  <c r="M224" i="1"/>
  <c r="M219" i="1"/>
  <c r="M210" i="1"/>
  <c r="M92" i="1"/>
  <c r="M101" i="1" s="1"/>
  <c r="M228" i="1" l="1"/>
  <c r="M221" i="1"/>
  <c r="M97" i="1"/>
  <c r="M175" i="1"/>
  <c r="M35" i="1"/>
  <c r="M37" i="1" s="1"/>
  <c r="M21" i="1"/>
  <c r="M23" i="1" s="1"/>
  <c r="M49" i="1"/>
  <c r="M51" i="1" s="1"/>
  <c r="M106" i="1"/>
  <c r="M108" i="1" s="1"/>
  <c r="M162" i="1"/>
  <c r="M171" i="1" s="1"/>
  <c r="M54" i="1"/>
  <c r="M63" i="1"/>
  <c r="M65" i="1" s="1"/>
  <c r="M259" i="1"/>
  <c r="M205" i="1"/>
  <c r="M214" i="1" s="1"/>
  <c r="M81" i="1"/>
  <c r="M40" i="1"/>
  <c r="M174" i="1"/>
  <c r="M139" i="1"/>
  <c r="M260" i="1"/>
  <c r="M7" i="1"/>
  <c r="M9" i="1" s="1"/>
  <c r="M12" i="1"/>
  <c r="M120" i="1"/>
  <c r="M191" i="1"/>
  <c r="M200" i="1" s="1"/>
  <c r="M153" i="1"/>
  <c r="M306" i="1"/>
  <c r="M26" i="1"/>
  <c r="M111" i="1"/>
  <c r="M167" i="1"/>
  <c r="M76" i="1"/>
  <c r="M75" i="1"/>
  <c r="M125" i="1"/>
  <c r="M84" i="1"/>
  <c r="M351" i="1"/>
  <c r="M341" i="1"/>
  <c r="M327" i="1"/>
  <c r="M299" i="1"/>
  <c r="M278" i="1"/>
  <c r="M249" i="1"/>
  <c r="M235" i="1"/>
  <c r="M346" i="1"/>
  <c r="M348" i="1" s="1"/>
  <c r="M266" i="1"/>
  <c r="M196" i="1"/>
  <c r="M183" i="1"/>
  <c r="M157" i="1"/>
  <c r="M180" i="1"/>
  <c r="M150" i="1"/>
  <c r="M136" i="1"/>
  <c r="M143" i="1"/>
  <c r="M179" i="1"/>
  <c r="M177" i="1"/>
  <c r="M94" i="1"/>
  <c r="M78" i="1"/>
  <c r="M80" i="1"/>
  <c r="M129" i="1" l="1"/>
  <c r="M122" i="1"/>
  <c r="M30" i="1"/>
  <c r="M176" i="1"/>
  <c r="M178" i="1" s="1"/>
  <c r="M207" i="1"/>
  <c r="M181" i="1"/>
  <c r="M193" i="1"/>
  <c r="M359" i="1"/>
  <c r="M44" i="1"/>
  <c r="M72" i="1"/>
  <c r="M367" i="1"/>
  <c r="M58" i="1"/>
  <c r="M261" i="1"/>
  <c r="M270" i="1" s="1"/>
  <c r="M115" i="1"/>
  <c r="M368" i="1"/>
  <c r="M164" i="1"/>
  <c r="M358" i="1"/>
  <c r="M364" i="1"/>
  <c r="M16" i="1"/>
  <c r="M77" i="1"/>
  <c r="M86" i="1" s="1"/>
  <c r="M355" i="1"/>
  <c r="M361" i="1"/>
  <c r="M363" i="1"/>
  <c r="M82" i="1"/>
  <c r="M79" i="1" l="1"/>
  <c r="M185" i="1"/>
  <c r="M360" i="1"/>
  <c r="M369" i="1" s="1"/>
  <c r="M263" i="1"/>
  <c r="M365" i="1"/>
  <c r="M362" i="1" l="1"/>
  <c r="R335" i="1"/>
  <c r="R321" i="1"/>
  <c r="R307" i="1"/>
  <c r="R293" i="1"/>
  <c r="R279" i="1"/>
  <c r="R250" i="1"/>
  <c r="R236" i="1"/>
  <c r="R222" i="1"/>
  <c r="R208" i="1"/>
  <c r="R194" i="1"/>
  <c r="R165" i="1"/>
  <c r="R151" i="1"/>
  <c r="R137" i="1"/>
  <c r="R123" i="1"/>
  <c r="R109" i="1"/>
  <c r="R95" i="1"/>
  <c r="R66" i="1"/>
  <c r="R52" i="1"/>
  <c r="R38" i="1"/>
  <c r="R24" i="1"/>
  <c r="R10" i="1"/>
  <c r="Q359" i="1"/>
  <c r="Q345" i="1"/>
  <c r="Q331" i="1"/>
  <c r="Q317" i="1"/>
  <c r="Q303" i="1"/>
  <c r="Q289" i="1"/>
  <c r="Q275" i="1"/>
  <c r="Q260" i="1"/>
  <c r="Q246" i="1"/>
  <c r="Q232" i="1"/>
  <c r="Q218" i="1"/>
  <c r="Q204" i="1"/>
  <c r="Q190" i="1"/>
  <c r="Q175" i="1"/>
  <c r="Q161" i="1"/>
  <c r="Q147" i="1"/>
  <c r="Q119" i="1"/>
  <c r="Q105" i="1"/>
  <c r="Q91" i="1"/>
  <c r="Q76" i="1"/>
  <c r="Q62" i="1"/>
  <c r="Q48" i="1"/>
  <c r="Q34" i="1"/>
  <c r="Q20" i="1"/>
  <c r="Q6" i="1"/>
  <c r="N138" i="1" l="1"/>
  <c r="N137" i="1"/>
  <c r="N132" i="1"/>
  <c r="R175" i="1" l="1"/>
  <c r="R179" i="1" s="1"/>
  <c r="O138" i="1"/>
  <c r="O137" i="1"/>
  <c r="N136" i="1" l="1"/>
  <c r="N134" i="1"/>
  <c r="N139" i="1"/>
  <c r="O132" i="1"/>
  <c r="O136" i="1" l="1"/>
  <c r="O139" i="1"/>
  <c r="O134" i="1"/>
  <c r="Q341" i="1" l="1"/>
  <c r="Q335" i="1"/>
  <c r="N336" i="1"/>
  <c r="N335" i="1"/>
  <c r="N333" i="1"/>
  <c r="N331" i="1"/>
  <c r="N330" i="1"/>
  <c r="Q327" i="1"/>
  <c r="Q321" i="1"/>
  <c r="N322" i="1"/>
  <c r="N321" i="1"/>
  <c r="N319" i="1"/>
  <c r="N317" i="1"/>
  <c r="N316" i="1"/>
  <c r="Q313" i="1"/>
  <c r="Q307" i="1"/>
  <c r="N308" i="1"/>
  <c r="N307" i="1"/>
  <c r="N305" i="1"/>
  <c r="N303" i="1"/>
  <c r="N302" i="1"/>
  <c r="Q299" i="1"/>
  <c r="Q293" i="1"/>
  <c r="N294" i="1"/>
  <c r="N293" i="1"/>
  <c r="N291" i="1"/>
  <c r="N289" i="1"/>
  <c r="N288" i="1"/>
  <c r="Q285" i="1"/>
  <c r="Q279" i="1"/>
  <c r="N280" i="1"/>
  <c r="N279" i="1"/>
  <c r="N277" i="1"/>
  <c r="N275" i="1"/>
  <c r="N274" i="1"/>
  <c r="Q256" i="1"/>
  <c r="Q250" i="1"/>
  <c r="N251" i="1"/>
  <c r="N250" i="1"/>
  <c r="N248" i="1"/>
  <c r="N246" i="1"/>
  <c r="N245" i="1"/>
  <c r="Q242" i="1"/>
  <c r="Q236" i="1"/>
  <c r="N237" i="1"/>
  <c r="N236" i="1"/>
  <c r="N234" i="1"/>
  <c r="N232" i="1"/>
  <c r="N231" i="1"/>
  <c r="Q228" i="1"/>
  <c r="Q222" i="1"/>
  <c r="N223" i="1"/>
  <c r="N222" i="1"/>
  <c r="N220" i="1"/>
  <c r="N218" i="1"/>
  <c r="N217" i="1"/>
  <c r="Q214" i="1"/>
  <c r="Q208" i="1"/>
  <c r="N209" i="1"/>
  <c r="N208" i="1"/>
  <c r="N206" i="1"/>
  <c r="N204" i="1"/>
  <c r="N203" i="1"/>
  <c r="Q200" i="1"/>
  <c r="Q194" i="1"/>
  <c r="N195" i="1"/>
  <c r="N194" i="1"/>
  <c r="N192" i="1"/>
  <c r="N190" i="1"/>
  <c r="N189" i="1"/>
  <c r="Q171" i="1"/>
  <c r="Q165" i="1"/>
  <c r="N166" i="1"/>
  <c r="N165" i="1"/>
  <c r="N163" i="1"/>
  <c r="N161" i="1"/>
  <c r="N160" i="1"/>
  <c r="Q157" i="1"/>
  <c r="Q151" i="1"/>
  <c r="N152" i="1"/>
  <c r="N151" i="1"/>
  <c r="N149" i="1"/>
  <c r="N147" i="1"/>
  <c r="N146" i="1"/>
  <c r="Q129" i="1"/>
  <c r="Q123" i="1"/>
  <c r="N124" i="1"/>
  <c r="N123" i="1"/>
  <c r="N121" i="1"/>
  <c r="N119" i="1"/>
  <c r="N118" i="1"/>
  <c r="Q115" i="1"/>
  <c r="Q109" i="1"/>
  <c r="N110" i="1"/>
  <c r="N109" i="1"/>
  <c r="N107" i="1"/>
  <c r="N105" i="1"/>
  <c r="N104" i="1"/>
  <c r="Q101" i="1"/>
  <c r="Q95" i="1"/>
  <c r="N96" i="1"/>
  <c r="N95" i="1"/>
  <c r="N93" i="1"/>
  <c r="N91" i="1"/>
  <c r="N90" i="1"/>
  <c r="Q72" i="1"/>
  <c r="Q66" i="1"/>
  <c r="N67" i="1"/>
  <c r="N66" i="1"/>
  <c r="N64" i="1"/>
  <c r="N62" i="1"/>
  <c r="N61" i="1"/>
  <c r="Q58" i="1"/>
  <c r="Q52" i="1"/>
  <c r="N53" i="1"/>
  <c r="N52" i="1"/>
  <c r="N50" i="1"/>
  <c r="N48" i="1"/>
  <c r="N47" i="1"/>
  <c r="Q44" i="1"/>
  <c r="Q38" i="1"/>
  <c r="N39" i="1"/>
  <c r="N38" i="1"/>
  <c r="N36" i="1"/>
  <c r="N34" i="1"/>
  <c r="N33" i="1"/>
  <c r="Q30" i="1"/>
  <c r="Q24" i="1"/>
  <c r="N25" i="1"/>
  <c r="N24" i="1"/>
  <c r="N22" i="1"/>
  <c r="N20" i="1"/>
  <c r="N19" i="1"/>
  <c r="Q16" i="1"/>
  <c r="Q10" i="1"/>
  <c r="N11" i="1"/>
  <c r="N10" i="1"/>
  <c r="N8" i="1"/>
  <c r="N6" i="1"/>
  <c r="N5" i="1"/>
  <c r="O280" i="1" l="1"/>
  <c r="O336" i="1" l="1"/>
  <c r="O335" i="1"/>
  <c r="O333" i="1"/>
  <c r="O331" i="1"/>
  <c r="O330" i="1"/>
  <c r="O322" i="1"/>
  <c r="O321" i="1"/>
  <c r="O319" i="1"/>
  <c r="O317" i="1"/>
  <c r="O316" i="1"/>
  <c r="O308" i="1"/>
  <c r="O307" i="1"/>
  <c r="O305" i="1"/>
  <c r="O303" i="1"/>
  <c r="O302" i="1"/>
  <c r="O294" i="1"/>
  <c r="O293" i="1"/>
  <c r="O291" i="1"/>
  <c r="O289" i="1"/>
  <c r="O288" i="1"/>
  <c r="O279" i="1"/>
  <c r="O277" i="1"/>
  <c r="O275" i="1"/>
  <c r="O274" i="1"/>
  <c r="O251" i="1"/>
  <c r="O250" i="1"/>
  <c r="O248" i="1"/>
  <c r="O246" i="1"/>
  <c r="O245" i="1"/>
  <c r="O237" i="1"/>
  <c r="O236" i="1"/>
  <c r="O234" i="1"/>
  <c r="O232" i="1"/>
  <c r="O231" i="1"/>
  <c r="O223" i="1"/>
  <c r="O222" i="1"/>
  <c r="O220" i="1"/>
  <c r="O218" i="1"/>
  <c r="O217" i="1"/>
  <c r="O209" i="1"/>
  <c r="O208" i="1"/>
  <c r="O206" i="1"/>
  <c r="O204" i="1"/>
  <c r="O203" i="1"/>
  <c r="O195" i="1"/>
  <c r="O194" i="1"/>
  <c r="O192" i="1"/>
  <c r="O190" i="1"/>
  <c r="O189" i="1"/>
  <c r="O166" i="1"/>
  <c r="O165" i="1"/>
  <c r="O163" i="1"/>
  <c r="O161" i="1"/>
  <c r="O160" i="1"/>
  <c r="O152" i="1"/>
  <c r="O151" i="1"/>
  <c r="O149" i="1"/>
  <c r="O147" i="1"/>
  <c r="O146" i="1"/>
  <c r="O124" i="1"/>
  <c r="O123" i="1"/>
  <c r="O121" i="1"/>
  <c r="O119" i="1"/>
  <c r="O118" i="1"/>
  <c r="O110" i="1"/>
  <c r="O109" i="1"/>
  <c r="O107" i="1"/>
  <c r="O105" i="1"/>
  <c r="O104" i="1"/>
  <c r="O93" i="1"/>
  <c r="O91" i="1"/>
  <c r="O67" i="1"/>
  <c r="O66" i="1"/>
  <c r="O64" i="1"/>
  <c r="O62" i="1"/>
  <c r="O61" i="1"/>
  <c r="O53" i="1"/>
  <c r="O52" i="1"/>
  <c r="O50" i="1"/>
  <c r="O48" i="1"/>
  <c r="O47" i="1"/>
  <c r="O39" i="1"/>
  <c r="O38" i="1"/>
  <c r="O36" i="1"/>
  <c r="O34" i="1"/>
  <c r="O33" i="1"/>
  <c r="O25" i="1"/>
  <c r="O22" i="1"/>
  <c r="O20" i="1"/>
  <c r="O19" i="1"/>
  <c r="O11" i="1"/>
  <c r="O10" i="1"/>
  <c r="O8" i="1"/>
  <c r="O6" i="1"/>
  <c r="O5" i="1"/>
  <c r="O90" i="1" l="1"/>
  <c r="O96" i="1"/>
  <c r="O95" i="1"/>
  <c r="R345" i="1"/>
  <c r="R349" i="1" s="1"/>
  <c r="R260" i="1"/>
  <c r="R264" i="1" s="1"/>
  <c r="R76" i="1"/>
  <c r="R80" i="1" s="1"/>
  <c r="R359" i="1" l="1"/>
  <c r="R363" i="1" s="1"/>
  <c r="N350" i="1" l="1"/>
  <c r="Q86" i="1"/>
  <c r="N345" i="1"/>
  <c r="Q264" i="1"/>
  <c r="N80" i="1"/>
  <c r="N75" i="1"/>
  <c r="N262" i="1"/>
  <c r="N78" i="1"/>
  <c r="Q80" i="1"/>
  <c r="N260" i="1"/>
  <c r="N265" i="1"/>
  <c r="N344" i="1"/>
  <c r="N349" i="1"/>
  <c r="Q355" i="1"/>
  <c r="N76" i="1"/>
  <c r="N81" i="1"/>
  <c r="N259" i="1"/>
  <c r="N264" i="1"/>
  <c r="Q270" i="1"/>
  <c r="N347" i="1"/>
  <c r="Q349" i="1"/>
  <c r="N351" i="1" l="1"/>
  <c r="N77" i="1"/>
  <c r="N266" i="1"/>
  <c r="N82" i="1"/>
  <c r="N79" i="1" l="1"/>
  <c r="O264" i="1" l="1"/>
  <c r="O260" i="1"/>
  <c r="O265" i="1"/>
  <c r="O344" i="1"/>
  <c r="O349" i="1"/>
  <c r="O259" i="1"/>
  <c r="O347" i="1"/>
  <c r="O262" i="1"/>
  <c r="O345" i="1"/>
  <c r="O350" i="1"/>
  <c r="O81" i="1" l="1"/>
  <c r="O80" i="1"/>
  <c r="O78" i="1"/>
  <c r="O76" i="1"/>
  <c r="O75" i="1"/>
  <c r="O266" i="1"/>
  <c r="O82" i="1"/>
  <c r="O351" i="1"/>
  <c r="O77" i="1" l="1"/>
  <c r="O79" i="1" l="1"/>
  <c r="N332" i="1" l="1"/>
  <c r="O332" i="1" s="1"/>
  <c r="N337" i="1"/>
  <c r="N334" i="1" l="1"/>
  <c r="O334" i="1" s="1"/>
  <c r="N247" i="1"/>
  <c r="O247" i="1" s="1"/>
  <c r="N252" i="1"/>
  <c r="N249" i="1" l="1"/>
  <c r="O249" i="1" s="1"/>
  <c r="N318" i="1" l="1"/>
  <c r="O318" i="1" s="1"/>
  <c r="N304" i="1"/>
  <c r="N323" i="1"/>
  <c r="N320" i="1" l="1"/>
  <c r="O320" i="1" s="1"/>
  <c r="O304" i="1"/>
  <c r="N295" i="1"/>
  <c r="N309" i="1" l="1"/>
  <c r="O309" i="1" s="1"/>
  <c r="N306" i="1"/>
  <c r="O306" i="1" s="1"/>
  <c r="N290" i="1"/>
  <c r="O290" i="1" s="1"/>
  <c r="N292" i="1" l="1"/>
  <c r="O292" i="1" s="1"/>
  <c r="N63" i="1"/>
  <c r="O63" i="1" s="1"/>
  <c r="N233" i="1"/>
  <c r="N68" i="1"/>
  <c r="N65" i="1" l="1"/>
  <c r="O65" i="1" s="1"/>
  <c r="N235" i="1"/>
  <c r="N238" i="1"/>
  <c r="N219" i="1" l="1"/>
  <c r="O219" i="1" s="1"/>
  <c r="N224" i="1"/>
  <c r="N281" i="1"/>
  <c r="N221" i="1" l="1"/>
  <c r="O221" i="1" s="1"/>
  <c r="N276" i="1"/>
  <c r="O276" i="1" s="1"/>
  <c r="N205" i="1"/>
  <c r="N210" i="1"/>
  <c r="N278" i="1" l="1"/>
  <c r="O278" i="1" s="1"/>
  <c r="O205" i="1"/>
  <c r="N153" i="1"/>
  <c r="N148" i="1" l="1"/>
  <c r="O148" i="1" s="1"/>
  <c r="N207" i="1"/>
  <c r="O207" i="1" s="1"/>
  <c r="N54" i="1"/>
  <c r="N150" i="1" l="1"/>
  <c r="O150" i="1" s="1"/>
  <c r="N49" i="1"/>
  <c r="O49" i="1" s="1"/>
  <c r="N120" i="1" l="1"/>
  <c r="O120" i="1" s="1"/>
  <c r="N51" i="1"/>
  <c r="O51" i="1" s="1"/>
  <c r="N125" i="1"/>
  <c r="N122" i="1" l="1"/>
  <c r="O122" i="1" s="1"/>
  <c r="N196" i="1" l="1"/>
  <c r="N191" i="1" l="1"/>
  <c r="O191" i="1" s="1"/>
  <c r="N346" i="1"/>
  <c r="N111" i="1"/>
  <c r="N193" i="1" l="1"/>
  <c r="O193" i="1" s="1"/>
  <c r="N106" i="1"/>
  <c r="O106" i="1" s="1"/>
  <c r="N348" i="1"/>
  <c r="N108" i="1" l="1"/>
  <c r="O108" i="1" s="1"/>
  <c r="N92" i="1"/>
  <c r="O92" i="1" s="1"/>
  <c r="N97" i="1"/>
  <c r="N94" i="1" l="1"/>
  <c r="O94" i="1" s="1"/>
  <c r="N35" i="1"/>
  <c r="O35" i="1" s="1"/>
  <c r="N26" i="1"/>
  <c r="N40" i="1"/>
  <c r="N37" i="1" l="1"/>
  <c r="O37" i="1" s="1"/>
  <c r="N21" i="1"/>
  <c r="O21" i="1" s="1"/>
  <c r="N12" i="1"/>
  <c r="N23" i="1" l="1"/>
  <c r="O23" i="1" s="1"/>
  <c r="N7" i="1"/>
  <c r="O7" i="1" s="1"/>
  <c r="N9" i="1" l="1"/>
  <c r="O9" i="1" s="1"/>
  <c r="O224" i="1" l="1"/>
  <c r="O337" i="1" l="1"/>
  <c r="O252" i="1" l="1"/>
  <c r="O323" i="1" l="1"/>
  <c r="O295" i="1" l="1"/>
  <c r="O68" i="1"/>
  <c r="O281" i="1" l="1"/>
  <c r="O210" i="1" l="1"/>
  <c r="O153" i="1" l="1"/>
  <c r="O54" i="1"/>
  <c r="O125" i="1" l="1"/>
  <c r="O196" i="1" l="1"/>
  <c r="O111" i="1" l="1"/>
  <c r="O97" i="1" l="1"/>
  <c r="O26" i="1" l="1"/>
  <c r="O40" i="1"/>
  <c r="O12" i="1" l="1"/>
  <c r="O233" i="1" l="1"/>
  <c r="O238" i="1" l="1"/>
  <c r="O346" i="1"/>
  <c r="O235" i="1" l="1"/>
  <c r="O348" i="1" l="1"/>
  <c r="Q185" i="1" l="1"/>
  <c r="Q179" i="1"/>
  <c r="N175" i="1"/>
  <c r="N179" i="1" l="1"/>
  <c r="O179" i="1" s="1"/>
  <c r="N177" i="1"/>
  <c r="O177" i="1" s="1"/>
  <c r="N359" i="1"/>
  <c r="Q369" i="1"/>
  <c r="Q363" i="1"/>
  <c r="N174" i="1" l="1"/>
  <c r="O174" i="1" s="1"/>
  <c r="N180" i="1"/>
  <c r="O180" i="1" s="1"/>
  <c r="N363" i="1"/>
  <c r="O363" i="1" s="1"/>
  <c r="N361" i="1"/>
  <c r="O361" i="1" s="1"/>
  <c r="O175" i="1"/>
  <c r="O359" i="1"/>
  <c r="N364" i="1"/>
  <c r="N162" i="1"/>
  <c r="N358" i="1" l="1"/>
  <c r="O358" i="1" s="1"/>
  <c r="N181" i="1"/>
  <c r="O181" i="1" s="1"/>
  <c r="N167" i="1"/>
  <c r="O167" i="1" s="1"/>
  <c r="N261" i="1"/>
  <c r="O364" i="1"/>
  <c r="N164" i="1"/>
  <c r="N176" i="1"/>
  <c r="N360" i="1"/>
  <c r="N365" i="1" l="1"/>
  <c r="O365" i="1" s="1"/>
  <c r="O164" i="1"/>
  <c r="O162" i="1"/>
  <c r="O261" i="1"/>
  <c r="N178" i="1" l="1"/>
  <c r="O178" i="1" s="1"/>
  <c r="N263" i="1"/>
  <c r="O263" i="1" s="1"/>
  <c r="N362" i="1"/>
  <c r="O362" i="1" s="1"/>
  <c r="O360" i="1"/>
  <c r="O176" i="1"/>
</calcChain>
</file>

<file path=xl/sharedStrings.xml><?xml version="1.0" encoding="utf-8"?>
<sst xmlns="http://schemas.openxmlformats.org/spreadsheetml/2006/main" count="1024" uniqueCount="71">
  <si>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</si>
  <si>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</si>
  <si>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</si>
  <si>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</si>
  <si>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</si>
  <si>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</si>
  <si>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</si>
  <si>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</si>
  <si>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</si>
  <si>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</si>
  <si>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</si>
  <si>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</si>
  <si>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</si>
  <si>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</si>
  <si>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</si>
  <si>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</si>
  <si>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</si>
  <si>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</si>
  <si>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</si>
  <si>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</si>
  <si>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</si>
  <si>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</si>
  <si>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</si>
  <si>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</si>
  <si>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</si>
  <si>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</si>
  <si>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</si>
  <si>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</si>
  <si>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</si>
  <si>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</si>
  <si>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</si>
  <si>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</si>
  <si>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</si>
  <si>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</si>
  <si>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</si>
  <si>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</si>
  <si>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</si>
  <si>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</si>
  <si>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</si>
  <si>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</si>
  <si>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</si>
  <si>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</si>
  <si>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</si>
  <si>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</si>
  <si>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</si>
  <si>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Northwest Total</t>
  </si>
  <si>
    <t>Region - Northwest</t>
  </si>
  <si>
    <t>Region - Northeast Total</t>
  </si>
  <si>
    <t>Region - Northeast</t>
  </si>
  <si>
    <t>Region - Central</t>
  </si>
  <si>
    <t>Region - Central Total</t>
  </si>
  <si>
    <t xml:space="preserve"> Dec 15</t>
  </si>
  <si>
    <t xml:space="preserve"> Jan 16</t>
  </si>
  <si>
    <t xml:space="preserve"> Feb 16</t>
  </si>
  <si>
    <t xml:space="preserve"> Mar 16</t>
  </si>
  <si>
    <t xml:space="preserve"> Apr 16</t>
  </si>
  <si>
    <t xml:space="preserve"> May 16</t>
  </si>
  <si>
    <t xml:space="preserve"> Jun 16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</si>
  <si>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</si>
  <si>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</si>
  <si>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</si>
  <si>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</si>
  <si>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</si>
  <si>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Jul 16</t>
  </si>
  <si>
    <t xml:space="preserve"> Aug 16</t>
  </si>
  <si>
    <t xml:space="preserve"> Rolling
12 Month
# Change</t>
  </si>
  <si>
    <t>Rolling
12 Month
% Change</t>
  </si>
  <si>
    <t>June 2017</t>
  </si>
  <si>
    <t xml:space="preserve"> Sep 16</t>
  </si>
  <si>
    <t xml:space="preserve"> Oct 16</t>
  </si>
  <si>
    <t xml:space="preserve"> Nov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</si>
</sst>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9">
          <cell r="B9">
            <v>452</v>
          </cell>
          <cell r="C9">
            <v>35</v>
          </cell>
          <cell r="D9">
            <v>205</v>
          </cell>
          <cell r="E9">
            <v>488</v>
          </cell>
          <cell r="F9">
            <v>302</v>
          </cell>
          <cell r="G9">
            <v>399</v>
          </cell>
          <cell r="H9">
            <v>330</v>
          </cell>
          <cell r="I9">
            <v>66</v>
          </cell>
          <cell r="J9">
            <v>103</v>
          </cell>
          <cell r="K9">
            <v>367</v>
          </cell>
          <cell r="L9">
            <v>197</v>
          </cell>
          <cell r="M9">
            <v>1132</v>
          </cell>
          <cell r="N9">
            <v>252</v>
          </cell>
          <cell r="O9">
            <v>581</v>
          </cell>
          <cell r="P9">
            <v>123</v>
          </cell>
          <cell r="Q9">
            <v>324</v>
          </cell>
          <cell r="R9">
            <v>64</v>
          </cell>
          <cell r="S9">
            <v>1302</v>
          </cell>
          <cell r="T9">
            <v>453</v>
          </cell>
          <cell r="U9">
            <v>119</v>
          </cell>
          <cell r="V9">
            <v>150</v>
          </cell>
        </row>
        <row r="11">
          <cell r="B11">
            <v>1029</v>
          </cell>
          <cell r="C11">
            <v>327</v>
          </cell>
          <cell r="D11">
            <v>302</v>
          </cell>
          <cell r="E11">
            <v>663</v>
          </cell>
          <cell r="F11">
            <v>1401</v>
          </cell>
          <cell r="G11">
            <v>1263</v>
          </cell>
          <cell r="H11">
            <v>1077</v>
          </cell>
          <cell r="I11">
            <v>544</v>
          </cell>
          <cell r="J11">
            <v>296</v>
          </cell>
          <cell r="K11">
            <v>614</v>
          </cell>
          <cell r="L11">
            <v>1342</v>
          </cell>
          <cell r="M11">
            <v>966</v>
          </cell>
          <cell r="N11">
            <v>994</v>
          </cell>
          <cell r="O11">
            <v>1240</v>
          </cell>
          <cell r="P11">
            <v>626</v>
          </cell>
          <cell r="Q11">
            <v>933</v>
          </cell>
          <cell r="R11">
            <v>89</v>
          </cell>
          <cell r="S11">
            <v>1333</v>
          </cell>
          <cell r="T11">
            <v>1104</v>
          </cell>
          <cell r="V11">
            <v>992</v>
          </cell>
        </row>
        <row r="13">
          <cell r="B13">
            <v>8</v>
          </cell>
          <cell r="C13">
            <v>34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69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1</v>
          </cell>
          <cell r="V13">
            <v>7</v>
          </cell>
        </row>
        <row r="15">
          <cell r="B15">
            <v>404</v>
          </cell>
          <cell r="C15">
            <v>214</v>
          </cell>
          <cell r="D15">
            <v>105</v>
          </cell>
          <cell r="E15">
            <v>319</v>
          </cell>
          <cell r="F15">
            <v>484</v>
          </cell>
          <cell r="G15">
            <v>616</v>
          </cell>
          <cell r="H15">
            <v>370</v>
          </cell>
          <cell r="I15">
            <v>263</v>
          </cell>
          <cell r="J15">
            <v>138</v>
          </cell>
          <cell r="K15">
            <v>331</v>
          </cell>
          <cell r="L15">
            <v>580</v>
          </cell>
          <cell r="M15">
            <v>452</v>
          </cell>
          <cell r="N15">
            <v>391</v>
          </cell>
          <cell r="O15">
            <v>519</v>
          </cell>
          <cell r="P15">
            <v>226</v>
          </cell>
          <cell r="Q15">
            <v>448</v>
          </cell>
          <cell r="R15">
            <v>54</v>
          </cell>
          <cell r="S15">
            <v>548</v>
          </cell>
          <cell r="T15">
            <v>397</v>
          </cell>
          <cell r="U15">
            <v>288</v>
          </cell>
          <cell r="V15">
            <v>403</v>
          </cell>
        </row>
        <row r="16">
          <cell r="B16">
            <v>146</v>
          </cell>
          <cell r="C16">
            <v>58</v>
          </cell>
          <cell r="D16">
            <v>23</v>
          </cell>
          <cell r="E16">
            <v>249</v>
          </cell>
          <cell r="F16">
            <v>144</v>
          </cell>
          <cell r="G16">
            <v>114</v>
          </cell>
          <cell r="H16">
            <v>66</v>
          </cell>
          <cell r="I16">
            <v>58</v>
          </cell>
          <cell r="J16">
            <v>63</v>
          </cell>
          <cell r="L16">
            <v>173</v>
          </cell>
          <cell r="M16">
            <v>175</v>
          </cell>
          <cell r="N16">
            <v>60</v>
          </cell>
          <cell r="O16">
            <v>173</v>
          </cell>
          <cell r="P16">
            <v>58</v>
          </cell>
          <cell r="Q16">
            <v>121</v>
          </cell>
          <cell r="R16">
            <v>26</v>
          </cell>
          <cell r="S16">
            <v>191</v>
          </cell>
          <cell r="T16">
            <v>87</v>
          </cell>
          <cell r="U16">
            <v>68</v>
          </cell>
          <cell r="V16">
            <v>87</v>
          </cell>
        </row>
        <row r="17">
          <cell r="B17">
            <v>16</v>
          </cell>
          <cell r="C17">
            <v>25</v>
          </cell>
          <cell r="D17">
            <v>28</v>
          </cell>
          <cell r="E17">
            <v>4</v>
          </cell>
          <cell r="F17">
            <v>165</v>
          </cell>
          <cell r="G17">
            <v>134</v>
          </cell>
          <cell r="H17">
            <v>26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18</v>
          </cell>
          <cell r="Q17">
            <v>49</v>
          </cell>
          <cell r="R17">
            <v>22</v>
          </cell>
          <cell r="S17">
            <v>60</v>
          </cell>
          <cell r="T17">
            <v>30</v>
          </cell>
          <cell r="U17">
            <v>24</v>
          </cell>
          <cell r="V17">
            <v>36</v>
          </cell>
        </row>
        <row r="18">
          <cell r="B18">
            <v>23</v>
          </cell>
          <cell r="C18">
            <v>5</v>
          </cell>
          <cell r="D18">
            <v>2</v>
          </cell>
          <cell r="E18">
            <v>0</v>
          </cell>
          <cell r="F18">
            <v>8</v>
          </cell>
          <cell r="G18">
            <v>12</v>
          </cell>
          <cell r="H18">
            <v>10</v>
          </cell>
          <cell r="I18">
            <v>17</v>
          </cell>
          <cell r="J18">
            <v>10</v>
          </cell>
          <cell r="L18">
            <v>15</v>
          </cell>
          <cell r="M18">
            <v>11</v>
          </cell>
          <cell r="N18">
            <v>6</v>
          </cell>
          <cell r="O18">
            <v>24</v>
          </cell>
          <cell r="P18">
            <v>5</v>
          </cell>
          <cell r="Q18">
            <v>15</v>
          </cell>
          <cell r="R18">
            <v>2</v>
          </cell>
          <cell r="S18">
            <v>17</v>
          </cell>
          <cell r="T18">
            <v>19</v>
          </cell>
          <cell r="U18">
            <v>8</v>
          </cell>
          <cell r="V18">
            <v>14</v>
          </cell>
        </row>
        <row r="19">
          <cell r="B19">
            <v>16</v>
          </cell>
          <cell r="C19">
            <v>15</v>
          </cell>
          <cell r="D19">
            <v>1</v>
          </cell>
          <cell r="E19">
            <v>0</v>
          </cell>
          <cell r="F19">
            <v>9</v>
          </cell>
          <cell r="G19">
            <v>18</v>
          </cell>
          <cell r="H19">
            <v>5</v>
          </cell>
          <cell r="I19">
            <v>5</v>
          </cell>
          <cell r="J19">
            <v>10</v>
          </cell>
          <cell r="L19">
            <v>15</v>
          </cell>
          <cell r="M19">
            <v>8</v>
          </cell>
          <cell r="N19">
            <v>2</v>
          </cell>
          <cell r="O19">
            <v>17</v>
          </cell>
          <cell r="P19">
            <v>4</v>
          </cell>
          <cell r="Q19">
            <v>11</v>
          </cell>
          <cell r="R19">
            <v>1</v>
          </cell>
          <cell r="S19">
            <v>14</v>
          </cell>
          <cell r="T19">
            <v>15</v>
          </cell>
          <cell r="U19">
            <v>6</v>
          </cell>
          <cell r="V19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0.78007272727272725</v>
          </cell>
        </row>
        <row r="4">
          <cell r="O4">
            <v>0.64548494983277593</v>
          </cell>
        </row>
        <row r="5">
          <cell r="O5">
            <v>0.82868267358857883</v>
          </cell>
        </row>
        <row r="6">
          <cell r="O6">
            <v>0.85774179557611685</v>
          </cell>
        </row>
        <row r="7">
          <cell r="O7">
            <v>0.76941176470588235</v>
          </cell>
        </row>
        <row r="8">
          <cell r="O8">
            <v>0.82010820559062214</v>
          </cell>
        </row>
        <row r="9">
          <cell r="O9">
            <v>0.77934272300469487</v>
          </cell>
        </row>
        <row r="10">
          <cell r="O10">
            <v>0.64332493702770777</v>
          </cell>
        </row>
        <row r="11">
          <cell r="O11">
            <v>0.79394930498773508</v>
          </cell>
        </row>
        <row r="12">
          <cell r="O12">
            <v>0.70641065345308141</v>
          </cell>
        </row>
        <row r="13">
          <cell r="O13">
            <v>0.70864461045891147</v>
          </cell>
        </row>
        <row r="14">
          <cell r="O14">
            <v>0.77798542328536724</v>
          </cell>
        </row>
        <row r="15">
          <cell r="O15">
            <v>0.76270775203202712</v>
          </cell>
        </row>
        <row r="16">
          <cell r="O16">
            <v>0.798348048988892</v>
          </cell>
        </row>
        <row r="17">
          <cell r="O17">
            <v>0.75124963246104093</v>
          </cell>
        </row>
        <row r="18">
          <cell r="O18">
            <v>0.76687116564417179</v>
          </cell>
        </row>
        <row r="19">
          <cell r="O19">
            <v>0.75739975427231099</v>
          </cell>
        </row>
        <row r="20">
          <cell r="O20">
            <v>0.72007491912140309</v>
          </cell>
        </row>
        <row r="23">
          <cell r="O23">
            <v>0.70480704129993232</v>
          </cell>
        </row>
        <row r="24">
          <cell r="O24">
            <v>0.77068759597338343</v>
          </cell>
        </row>
        <row r="28">
          <cell r="O28">
            <v>0.75716528392886828</v>
          </cell>
        </row>
        <row r="30">
          <cell r="O30">
            <v>0.78410410147916654</v>
          </cell>
        </row>
        <row r="32">
          <cell r="O32">
            <v>0.78410410147916654</v>
          </cell>
        </row>
        <row r="34">
          <cell r="O34">
            <v>0.75440381513220611</v>
          </cell>
        </row>
        <row r="36">
          <cell r="O36">
            <v>0.75097055176196359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11">
          <cell r="U11">
            <v>630</v>
          </cell>
        </row>
        <row r="13">
          <cell r="U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abSelected="1" zoomScale="90" zoomScaleNormal="90" workbookViewId="0">
      <pane xSplit="1" topLeftCell="B1" activePane="topRight" state="frozen"/>
      <selection pane="topRight" activeCell="H1" sqref="H1"/>
    </sheetView>
  </sheetViews>
  <sheetFormatPr defaultRowHeight="15" customHeight="1" x14ac:dyDescent="0.25"/>
  <cols>
    <col min="1" max="1" width="37.7109375" customWidth="1"/>
    <col min="2" max="13" width="9.140625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59</v>
      </c>
      <c r="G1" s="28" t="s">
        <v>35</v>
      </c>
      <c r="H1" s="28">
        <v>42675</v>
      </c>
    </row>
    <row r="2" spans="1:18" ht="15" customHeight="1" x14ac:dyDescent="0.25">
      <c r="A2" s="28"/>
      <c r="F2" s="30"/>
      <c r="N2" s="34"/>
    </row>
    <row r="3" spans="1:18" ht="15" customHeight="1" x14ac:dyDescent="0.25">
      <c r="A3" s="9" t="s">
        <v>46</v>
      </c>
      <c r="N3" s="34"/>
    </row>
    <row r="4" spans="1:18" ht="45" x14ac:dyDescent="0.25">
      <c r="A4" s="7" t="s">
        <v>4</v>
      </c>
      <c r="B4" s="8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8" t="s">
        <v>56</v>
      </c>
      <c r="H4" s="4" t="s">
        <v>57</v>
      </c>
      <c r="I4" s="4" t="s">
        <v>63</v>
      </c>
      <c r="J4" s="4" t="s">
        <v>64</v>
      </c>
      <c r="K4" s="4" t="s">
        <v>68</v>
      </c>
      <c r="L4" s="4" t="s">
        <v>69</v>
      </c>
      <c r="M4" s="8" t="s">
        <v>70</v>
      </c>
      <c r="N4" s="65" t="s">
        <v>65</v>
      </c>
      <c r="O4" s="66" t="s">
        <v>66</v>
      </c>
      <c r="P4" s="15"/>
      <c r="Q4" s="15" t="s">
        <v>36</v>
      </c>
      <c r="R4" s="60" t="s">
        <v>67</v>
      </c>
    </row>
    <row r="5" spans="1:18" ht="15" customHeight="1" x14ac:dyDescent="0.25">
      <c r="A5" s="2" t="s">
        <v>0</v>
      </c>
      <c r="B5" s="6">
        <v>432</v>
      </c>
      <c r="C5" s="6">
        <v>432</v>
      </c>
      <c r="D5" s="6">
        <v>441</v>
      </c>
      <c r="E5" s="6">
        <v>447</v>
      </c>
      <c r="F5" s="6">
        <v>456</v>
      </c>
      <c r="G5" s="6">
        <v>443</v>
      </c>
      <c r="H5" s="6">
        <v>442</v>
      </c>
      <c r="I5" s="6">
        <v>440</v>
      </c>
      <c r="J5" s="6">
        <v>428</v>
      </c>
      <c r="K5" s="6">
        <v>408</v>
      </c>
      <c r="L5" s="6">
        <v>396</v>
      </c>
      <c r="M5" s="6">
        <f>'[1]November 2016'!$B$15</f>
        <v>404</v>
      </c>
      <c r="N5" s="24">
        <f>M5-B5</f>
        <v>-28</v>
      </c>
      <c r="O5" s="16">
        <f>+N5/$B5</f>
        <v>-6.4814814814814811E-2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145</v>
      </c>
      <c r="C6" s="6">
        <v>148</v>
      </c>
      <c r="D6" s="6">
        <v>136</v>
      </c>
      <c r="E6" s="6">
        <v>122</v>
      </c>
      <c r="F6" s="6">
        <v>101</v>
      </c>
      <c r="G6" s="6">
        <v>132</v>
      </c>
      <c r="H6" s="6">
        <v>141</v>
      </c>
      <c r="I6" s="6">
        <v>154</v>
      </c>
      <c r="J6" s="6">
        <v>154</v>
      </c>
      <c r="K6" s="6">
        <v>148</v>
      </c>
      <c r="L6" s="6">
        <v>163</v>
      </c>
      <c r="M6" s="6">
        <f>'[1]November 2016'!$B$16+'[1]November 2016'!$B$19</f>
        <v>162</v>
      </c>
      <c r="N6" s="24">
        <f t="shared" ref="N6:N12" si="0">M6-B6</f>
        <v>17</v>
      </c>
      <c r="O6" s="16">
        <f t="shared" ref="O6:O12" si="1">+N6/$B6</f>
        <v>0.11724137931034483</v>
      </c>
      <c r="P6" s="33"/>
      <c r="Q6" s="33">
        <f>1-M6/M7</f>
        <v>0.71378091872791516</v>
      </c>
      <c r="R6" s="52">
        <v>640</v>
      </c>
    </row>
    <row r="7" spans="1:18" ht="15" customHeight="1" x14ac:dyDescent="0.25">
      <c r="A7" s="2" t="s">
        <v>34</v>
      </c>
      <c r="B7" s="29">
        <v>577</v>
      </c>
      <c r="C7" s="29">
        <v>580</v>
      </c>
      <c r="D7" s="29">
        <v>577</v>
      </c>
      <c r="E7" s="29">
        <v>569</v>
      </c>
      <c r="F7" s="29">
        <v>557</v>
      </c>
      <c r="G7" s="29">
        <v>575</v>
      </c>
      <c r="H7" s="29">
        <v>583</v>
      </c>
      <c r="I7" s="29">
        <v>594</v>
      </c>
      <c r="J7" s="29">
        <v>582</v>
      </c>
      <c r="K7" s="29">
        <v>556</v>
      </c>
      <c r="L7" s="29">
        <v>559</v>
      </c>
      <c r="M7" s="29">
        <f t="shared" ref="M7" si="2">SUM(M5:M6)</f>
        <v>566</v>
      </c>
      <c r="N7" s="24">
        <f t="shared" si="0"/>
        <v>-11</v>
      </c>
      <c r="O7" s="16">
        <f t="shared" si="1"/>
        <v>-1.9064124783362217E-2</v>
      </c>
      <c r="P7" s="33"/>
      <c r="Q7" s="34"/>
      <c r="R7" s="35"/>
    </row>
    <row r="8" spans="1:18" ht="15" customHeight="1" x14ac:dyDescent="0.25">
      <c r="A8" s="2" t="s">
        <v>27</v>
      </c>
      <c r="B8" s="6">
        <v>24</v>
      </c>
      <c r="C8" s="6">
        <v>25</v>
      </c>
      <c r="D8" s="6">
        <v>25</v>
      </c>
      <c r="E8" s="6">
        <v>26</v>
      </c>
      <c r="F8" s="6">
        <v>29</v>
      </c>
      <c r="G8" s="6">
        <v>27</v>
      </c>
      <c r="H8" s="6">
        <v>27</v>
      </c>
      <c r="I8" s="6">
        <v>27</v>
      </c>
      <c r="J8" s="6">
        <v>25</v>
      </c>
      <c r="K8" s="6">
        <v>23</v>
      </c>
      <c r="L8" s="6">
        <v>18</v>
      </c>
      <c r="M8" s="6">
        <f>'[1]November 2016'!$B$17</f>
        <v>16</v>
      </c>
      <c r="N8" s="24">
        <f t="shared" si="0"/>
        <v>-8</v>
      </c>
      <c r="O8" s="16">
        <f t="shared" si="1"/>
        <v>-0.33333333333333331</v>
      </c>
      <c r="P8" s="33"/>
      <c r="Q8" s="34" t="s">
        <v>40</v>
      </c>
      <c r="R8" s="34" t="s">
        <v>43</v>
      </c>
    </row>
    <row r="9" spans="1:18" ht="15" customHeight="1" x14ac:dyDescent="0.25">
      <c r="A9" s="2" t="s">
        <v>28</v>
      </c>
      <c r="B9" s="24">
        <v>601</v>
      </c>
      <c r="C9" s="24">
        <v>605</v>
      </c>
      <c r="D9" s="24">
        <v>602</v>
      </c>
      <c r="E9" s="24">
        <v>595</v>
      </c>
      <c r="F9" s="24">
        <v>586</v>
      </c>
      <c r="G9" s="24">
        <v>602</v>
      </c>
      <c r="H9" s="24">
        <v>610</v>
      </c>
      <c r="I9" s="24">
        <v>621</v>
      </c>
      <c r="J9" s="24">
        <v>607</v>
      </c>
      <c r="K9" s="24">
        <v>579</v>
      </c>
      <c r="L9" s="24">
        <v>577</v>
      </c>
      <c r="M9" s="24">
        <f t="shared" ref="M9" si="3">+SUM(M7:M8)</f>
        <v>582</v>
      </c>
      <c r="N9" s="24">
        <f t="shared" si="0"/>
        <v>-19</v>
      </c>
      <c r="O9" s="16">
        <f t="shared" si="1"/>
        <v>-3.1613976705490848E-2</v>
      </c>
      <c r="P9" s="33"/>
      <c r="Q9" s="36" t="s">
        <v>41</v>
      </c>
      <c r="R9" s="37" t="s">
        <v>39</v>
      </c>
    </row>
    <row r="10" spans="1:18" ht="15" customHeight="1" x14ac:dyDescent="0.25">
      <c r="A10" s="2" t="s">
        <v>58</v>
      </c>
      <c r="B10" s="6">
        <v>385</v>
      </c>
      <c r="C10" s="6">
        <v>370</v>
      </c>
      <c r="D10" s="6">
        <v>343</v>
      </c>
      <c r="E10" s="6">
        <v>335</v>
      </c>
      <c r="F10" s="6">
        <v>364</v>
      </c>
      <c r="G10" s="6">
        <v>398</v>
      </c>
      <c r="H10" s="6">
        <v>403</v>
      </c>
      <c r="I10" s="6">
        <v>402</v>
      </c>
      <c r="J10" s="6">
        <v>366</v>
      </c>
      <c r="K10" s="6">
        <v>432</v>
      </c>
      <c r="L10" s="6">
        <v>433</v>
      </c>
      <c r="M10" s="6">
        <f>'[1]November 2016'!$B$9</f>
        <v>452</v>
      </c>
      <c r="N10" s="24">
        <f t="shared" si="0"/>
        <v>67</v>
      </c>
      <c r="O10" s="16">
        <f t="shared" si="1"/>
        <v>0.17402597402597403</v>
      </c>
      <c r="P10" s="33"/>
      <c r="Q10" s="32">
        <f>SUM(B14:M14)/12</f>
        <v>13.416666666666666</v>
      </c>
      <c r="R10" s="33">
        <f>M7/R6</f>
        <v>0.88437500000000002</v>
      </c>
    </row>
    <row r="11" spans="1:18" ht="15" customHeight="1" x14ac:dyDescent="0.25">
      <c r="A11" s="2" t="s">
        <v>30</v>
      </c>
      <c r="B11" s="6">
        <v>954</v>
      </c>
      <c r="C11" s="6">
        <v>976</v>
      </c>
      <c r="D11" s="6">
        <v>991</v>
      </c>
      <c r="E11" s="6">
        <v>985</v>
      </c>
      <c r="F11" s="6">
        <v>984</v>
      </c>
      <c r="G11" s="6">
        <v>981</v>
      </c>
      <c r="H11" s="6">
        <v>989</v>
      </c>
      <c r="I11" s="6">
        <v>1007</v>
      </c>
      <c r="J11" s="6">
        <v>998</v>
      </c>
      <c r="K11" s="6">
        <v>1022</v>
      </c>
      <c r="L11" s="6">
        <v>1045</v>
      </c>
      <c r="M11" s="6">
        <f>'[1]November 2016'!$B$11+'[1]November 2016'!$B$13</f>
        <v>1037</v>
      </c>
      <c r="N11" s="24">
        <f t="shared" si="0"/>
        <v>83</v>
      </c>
      <c r="O11" s="16">
        <f t="shared" si="1"/>
        <v>8.7002096436058704E-2</v>
      </c>
      <c r="P11" s="33"/>
      <c r="Q11" s="25"/>
      <c r="R11" s="35"/>
    </row>
    <row r="12" spans="1:18" ht="15" customHeight="1" x14ac:dyDescent="0.25">
      <c r="A12" s="2" t="s">
        <v>31</v>
      </c>
      <c r="B12" s="6">
        <v>1339</v>
      </c>
      <c r="C12" s="6">
        <v>1346</v>
      </c>
      <c r="D12" s="6">
        <v>1334</v>
      </c>
      <c r="E12" s="6">
        <v>1320</v>
      </c>
      <c r="F12" s="6">
        <v>1348</v>
      </c>
      <c r="G12" s="6">
        <v>1379</v>
      </c>
      <c r="H12" s="6">
        <v>1392</v>
      </c>
      <c r="I12" s="6">
        <v>1409</v>
      </c>
      <c r="J12" s="6">
        <v>1364</v>
      </c>
      <c r="K12" s="6">
        <v>1454</v>
      </c>
      <c r="L12" s="6">
        <v>1478</v>
      </c>
      <c r="M12" s="6">
        <f t="shared" ref="M12" si="4">SUM(M10:M11)</f>
        <v>1489</v>
      </c>
      <c r="N12" s="24">
        <f t="shared" si="0"/>
        <v>150</v>
      </c>
      <c r="O12" s="16">
        <f t="shared" si="1"/>
        <v>0.11202389843166542</v>
      </c>
      <c r="P12" s="33"/>
      <c r="Q12" s="25"/>
    </row>
    <row r="13" spans="1:18" ht="15" customHeight="1" x14ac:dyDescent="0.2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33"/>
      <c r="Q13" s="25"/>
      <c r="R13" s="20" t="s">
        <v>38</v>
      </c>
    </row>
    <row r="14" spans="1:18" ht="15" customHeight="1" x14ac:dyDescent="0.25">
      <c r="A14" s="2" t="s">
        <v>3</v>
      </c>
      <c r="B14" s="6">
        <v>7</v>
      </c>
      <c r="C14" s="6">
        <v>14</v>
      </c>
      <c r="D14" s="6">
        <v>18</v>
      </c>
      <c r="E14" s="6">
        <v>18</v>
      </c>
      <c r="F14" s="6">
        <v>11</v>
      </c>
      <c r="G14" s="6">
        <v>9</v>
      </c>
      <c r="H14" s="6">
        <v>16</v>
      </c>
      <c r="I14" s="6">
        <v>5</v>
      </c>
      <c r="J14" s="6">
        <v>14</v>
      </c>
      <c r="K14" s="6">
        <v>7</v>
      </c>
      <c r="L14" s="6">
        <v>19</v>
      </c>
      <c r="M14" s="6">
        <f>'[1]November 2016'!$B$18</f>
        <v>23</v>
      </c>
      <c r="N14" s="24"/>
      <c r="Q14" s="34" t="s">
        <v>40</v>
      </c>
      <c r="R14" s="20" t="s">
        <v>37</v>
      </c>
    </row>
    <row r="15" spans="1:18" ht="15" customHeight="1" x14ac:dyDescent="0.25">
      <c r="A15" s="2" t="s">
        <v>2</v>
      </c>
      <c r="B15" s="6">
        <v>8</v>
      </c>
      <c r="C15" s="6">
        <v>0</v>
      </c>
      <c r="D15" s="6">
        <v>12</v>
      </c>
      <c r="E15" s="6">
        <v>10</v>
      </c>
      <c r="F15" s="6">
        <v>0</v>
      </c>
      <c r="G15" s="6">
        <v>1</v>
      </c>
      <c r="H15" s="6">
        <v>1</v>
      </c>
      <c r="I15" s="6">
        <v>6</v>
      </c>
      <c r="J15" s="6">
        <v>12</v>
      </c>
      <c r="K15" s="6">
        <v>8</v>
      </c>
      <c r="L15" s="6">
        <v>15</v>
      </c>
      <c r="M15" s="6">
        <f>'[1]November 2016'!$B$19</f>
        <v>16</v>
      </c>
      <c r="N15" s="24"/>
      <c r="Q15" s="36" t="s">
        <v>42</v>
      </c>
      <c r="R15" s="38" t="s">
        <v>44</v>
      </c>
    </row>
    <row r="16" spans="1:18" ht="15" customHeight="1" x14ac:dyDescent="0.25">
      <c r="A16" s="2" t="s">
        <v>32</v>
      </c>
      <c r="B16" s="26">
        <v>1.6533795493934142</v>
      </c>
      <c r="C16" s="26">
        <v>1.6827586206896552</v>
      </c>
      <c r="D16" s="26">
        <v>1.7175043327556325</v>
      </c>
      <c r="E16" s="26">
        <v>1.7311072056239016</v>
      </c>
      <c r="F16" s="26">
        <v>1.7666068222621185</v>
      </c>
      <c r="G16" s="26">
        <v>1.7060869565217391</v>
      </c>
      <c r="H16" s="26">
        <v>1.6963979416809605</v>
      </c>
      <c r="I16" s="26">
        <v>1.6952861952861953</v>
      </c>
      <c r="J16" s="26">
        <v>1.7147766323024054</v>
      </c>
      <c r="K16" s="26">
        <v>1.8381294964028776</v>
      </c>
      <c r="L16" s="26">
        <v>1.8694096601073344</v>
      </c>
      <c r="M16" s="26">
        <f t="shared" ref="M16" si="5">+M11/M7</f>
        <v>1.832155477031802</v>
      </c>
      <c r="N16" s="26"/>
      <c r="Q16" s="32">
        <f>SUM(B15:M15)/12</f>
        <v>7.416666666666667</v>
      </c>
      <c r="R16" s="54">
        <f>[2]Sheet1!$O$3</f>
        <v>0.78007272727272725</v>
      </c>
    </row>
    <row r="17" spans="1:18" ht="15" customHeight="1" x14ac:dyDescent="0.2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R17" s="21"/>
    </row>
    <row r="18" spans="1:18" s="71" customFormat="1" ht="45" x14ac:dyDescent="0.25">
      <c r="A18" s="66" t="s">
        <v>5</v>
      </c>
      <c r="B18" s="67" t="s">
        <v>51</v>
      </c>
      <c r="C18" s="68" t="s">
        <v>52</v>
      </c>
      <c r="D18" s="68" t="s">
        <v>53</v>
      </c>
      <c r="E18" s="68" t="s">
        <v>54</v>
      </c>
      <c r="F18" s="68" t="s">
        <v>55</v>
      </c>
      <c r="G18" s="68" t="s">
        <v>56</v>
      </c>
      <c r="H18" s="68" t="s">
        <v>57</v>
      </c>
      <c r="I18" s="68" t="s">
        <v>63</v>
      </c>
      <c r="J18" s="68" t="s">
        <v>64</v>
      </c>
      <c r="K18" s="68" t="s">
        <v>68</v>
      </c>
      <c r="L18" s="68" t="s">
        <v>69</v>
      </c>
      <c r="M18" s="68" t="s">
        <v>70</v>
      </c>
      <c r="N18" s="65" t="s">
        <v>65</v>
      </c>
      <c r="O18" s="66" t="s">
        <v>66</v>
      </c>
      <c r="P18" s="69"/>
      <c r="Q18" s="69" t="s">
        <v>36</v>
      </c>
      <c r="R18" s="70" t="s">
        <v>67</v>
      </c>
    </row>
    <row r="19" spans="1:18" ht="15" customHeight="1" x14ac:dyDescent="0.25">
      <c r="A19" s="2" t="s">
        <v>0</v>
      </c>
      <c r="B19" s="24">
        <v>218</v>
      </c>
      <c r="C19" s="24">
        <v>222</v>
      </c>
      <c r="D19" s="24">
        <v>218</v>
      </c>
      <c r="E19" s="24">
        <v>208</v>
      </c>
      <c r="F19" s="24">
        <v>208</v>
      </c>
      <c r="G19" s="24">
        <v>214</v>
      </c>
      <c r="H19" s="24">
        <v>213</v>
      </c>
      <c r="I19" s="24">
        <v>222</v>
      </c>
      <c r="J19" s="24">
        <v>233</v>
      </c>
      <c r="K19" s="24">
        <v>225</v>
      </c>
      <c r="L19" s="24">
        <v>215</v>
      </c>
      <c r="M19" s="24">
        <f>'[1]November 2016'!$C$15</f>
        <v>214</v>
      </c>
      <c r="N19" s="24">
        <f t="shared" ref="N19:N26" si="6">M19-B19</f>
        <v>-4</v>
      </c>
      <c r="O19" s="16">
        <f t="shared" ref="O19:O26" si="7">+N19/$B19</f>
        <v>-1.834862385321101E-2</v>
      </c>
      <c r="P19" s="33"/>
      <c r="Q19" s="31" t="s">
        <v>26</v>
      </c>
      <c r="R19" s="31" t="s">
        <v>39</v>
      </c>
    </row>
    <row r="20" spans="1:18" ht="15" customHeight="1" x14ac:dyDescent="0.25">
      <c r="A20" s="2" t="s">
        <v>1</v>
      </c>
      <c r="B20" s="24">
        <v>85</v>
      </c>
      <c r="C20" s="24">
        <v>91</v>
      </c>
      <c r="D20" s="24">
        <v>98</v>
      </c>
      <c r="E20" s="24">
        <v>101</v>
      </c>
      <c r="F20" s="24">
        <v>106</v>
      </c>
      <c r="G20" s="24">
        <v>87</v>
      </c>
      <c r="H20" s="24">
        <v>88</v>
      </c>
      <c r="I20" s="24">
        <v>77</v>
      </c>
      <c r="J20" s="24">
        <v>49</v>
      </c>
      <c r="K20" s="24">
        <v>54</v>
      </c>
      <c r="L20" s="24">
        <v>69</v>
      </c>
      <c r="M20" s="24">
        <f>'[1]November 2016'!$C$16+'[1]November 2016'!$C$19</f>
        <v>73</v>
      </c>
      <c r="N20" s="24">
        <f t="shared" si="6"/>
        <v>-12</v>
      </c>
      <c r="O20" s="16">
        <f t="shared" si="7"/>
        <v>-0.14117647058823529</v>
      </c>
      <c r="P20" s="33"/>
      <c r="Q20" s="33">
        <f>1-M20/M21</f>
        <v>0.74564459930313587</v>
      </c>
      <c r="R20" s="52">
        <v>325</v>
      </c>
    </row>
    <row r="21" spans="1:18" ht="15" customHeight="1" x14ac:dyDescent="0.25">
      <c r="A21" s="2" t="s">
        <v>34</v>
      </c>
      <c r="B21" s="29">
        <v>303</v>
      </c>
      <c r="C21" s="29">
        <v>313</v>
      </c>
      <c r="D21" s="29">
        <v>316</v>
      </c>
      <c r="E21" s="29">
        <v>309</v>
      </c>
      <c r="F21" s="29">
        <v>314</v>
      </c>
      <c r="G21" s="29">
        <v>301</v>
      </c>
      <c r="H21" s="29">
        <v>301</v>
      </c>
      <c r="I21" s="29">
        <v>299</v>
      </c>
      <c r="J21" s="29">
        <v>282</v>
      </c>
      <c r="K21" s="29">
        <v>279</v>
      </c>
      <c r="L21" s="29">
        <v>284</v>
      </c>
      <c r="M21" s="29">
        <f t="shared" ref="M21" si="8">SUM(M19:M20)</f>
        <v>287</v>
      </c>
      <c r="N21" s="24">
        <f t="shared" si="6"/>
        <v>-16</v>
      </c>
      <c r="O21" s="16">
        <f t="shared" si="7"/>
        <v>-5.2805280528052806E-2</v>
      </c>
      <c r="P21" s="33"/>
      <c r="Q21" s="34"/>
      <c r="R21" s="35"/>
    </row>
    <row r="22" spans="1:18" ht="15" customHeight="1" x14ac:dyDescent="0.25">
      <c r="A22" s="2" t="s">
        <v>27</v>
      </c>
      <c r="B22" s="24">
        <v>18</v>
      </c>
      <c r="C22" s="24">
        <v>13</v>
      </c>
      <c r="D22" s="24">
        <v>13</v>
      </c>
      <c r="E22" s="24">
        <v>16</v>
      </c>
      <c r="F22" s="24">
        <v>14</v>
      </c>
      <c r="G22" s="24">
        <v>24</v>
      </c>
      <c r="H22" s="24">
        <v>22</v>
      </c>
      <c r="I22" s="24">
        <v>23</v>
      </c>
      <c r="J22" s="24">
        <v>24</v>
      </c>
      <c r="K22" s="24">
        <v>26</v>
      </c>
      <c r="L22" s="24">
        <v>26</v>
      </c>
      <c r="M22" s="24">
        <f>'[1]November 2016'!$C$17</f>
        <v>25</v>
      </c>
      <c r="N22" s="24">
        <f t="shared" si="6"/>
        <v>7</v>
      </c>
      <c r="O22" s="16">
        <f t="shared" si="7"/>
        <v>0.3888888888888889</v>
      </c>
      <c r="P22" s="33"/>
      <c r="Q22" s="34" t="s">
        <v>40</v>
      </c>
      <c r="R22" s="34" t="s">
        <v>43</v>
      </c>
    </row>
    <row r="23" spans="1:18" ht="15" customHeight="1" x14ac:dyDescent="0.25">
      <c r="A23" s="2" t="s">
        <v>29</v>
      </c>
      <c r="B23" s="24">
        <v>321</v>
      </c>
      <c r="C23" s="24">
        <v>326</v>
      </c>
      <c r="D23" s="24">
        <v>329</v>
      </c>
      <c r="E23" s="24">
        <v>325</v>
      </c>
      <c r="F23" s="24">
        <v>328</v>
      </c>
      <c r="G23" s="24">
        <v>325</v>
      </c>
      <c r="H23" s="24">
        <v>323</v>
      </c>
      <c r="I23" s="24">
        <v>322</v>
      </c>
      <c r="J23" s="24">
        <v>306</v>
      </c>
      <c r="K23" s="24">
        <v>305</v>
      </c>
      <c r="L23" s="24">
        <v>310</v>
      </c>
      <c r="M23" s="24">
        <f t="shared" ref="M23" si="9">+SUM(M21:M22)</f>
        <v>312</v>
      </c>
      <c r="N23" s="24">
        <f t="shared" si="6"/>
        <v>-9</v>
      </c>
      <c r="O23" s="16">
        <f t="shared" si="7"/>
        <v>-2.8037383177570093E-2</v>
      </c>
      <c r="P23" s="33"/>
      <c r="Q23" s="36" t="s">
        <v>41</v>
      </c>
      <c r="R23" s="37" t="s">
        <v>39</v>
      </c>
    </row>
    <row r="24" spans="1:18" ht="15" customHeight="1" x14ac:dyDescent="0.25">
      <c r="A24" s="2" t="s">
        <v>58</v>
      </c>
      <c r="B24" s="24">
        <v>0</v>
      </c>
      <c r="C24" s="24">
        <v>1</v>
      </c>
      <c r="D24" s="24">
        <v>1</v>
      </c>
      <c r="E24" s="24">
        <v>0</v>
      </c>
      <c r="F24" s="24">
        <v>1</v>
      </c>
      <c r="G24" s="24">
        <v>32</v>
      </c>
      <c r="H24" s="24">
        <v>28</v>
      </c>
      <c r="I24" s="24">
        <v>22</v>
      </c>
      <c r="J24" s="24">
        <v>24</v>
      </c>
      <c r="K24" s="24">
        <v>27</v>
      </c>
      <c r="L24" s="24">
        <v>32</v>
      </c>
      <c r="M24" s="24">
        <f>'[1]November 2016'!$C$9</f>
        <v>35</v>
      </c>
      <c r="N24" s="24">
        <f t="shared" si="6"/>
        <v>35</v>
      </c>
      <c r="O24" s="16" t="str">
        <f>IF(B24=0,"0.0%",N24/B24)</f>
        <v>0.0%</v>
      </c>
      <c r="P24" s="33"/>
      <c r="Q24" s="32">
        <f>SUM(B28:M28)/12</f>
        <v>7.833333333333333</v>
      </c>
      <c r="R24" s="33">
        <f>M21/R20</f>
        <v>0.88307692307692309</v>
      </c>
    </row>
    <row r="25" spans="1:18" ht="15" customHeight="1" x14ac:dyDescent="0.25">
      <c r="A25" s="2" t="s">
        <v>33</v>
      </c>
      <c r="B25" s="24">
        <v>358</v>
      </c>
      <c r="C25" s="24">
        <v>371</v>
      </c>
      <c r="D25" s="24">
        <v>386</v>
      </c>
      <c r="E25" s="24">
        <v>369</v>
      </c>
      <c r="F25" s="24">
        <v>363</v>
      </c>
      <c r="G25" s="24">
        <v>364</v>
      </c>
      <c r="H25" s="24">
        <v>356</v>
      </c>
      <c r="I25" s="24">
        <v>363</v>
      </c>
      <c r="J25" s="24">
        <v>376</v>
      </c>
      <c r="K25" s="24">
        <v>365</v>
      </c>
      <c r="L25" s="24">
        <v>360</v>
      </c>
      <c r="M25" s="24">
        <f>'[1]November 2016'!$C$11+'[1]November 2016'!$C$13</f>
        <v>361</v>
      </c>
      <c r="N25" s="24">
        <f t="shared" si="6"/>
        <v>3</v>
      </c>
      <c r="O25" s="16">
        <f t="shared" si="7"/>
        <v>8.3798882681564244E-3</v>
      </c>
      <c r="P25" s="33"/>
      <c r="Q25" s="25"/>
      <c r="R25" s="35"/>
    </row>
    <row r="26" spans="1:18" ht="15" customHeight="1" x14ac:dyDescent="0.25">
      <c r="A26" s="2" t="s">
        <v>31</v>
      </c>
      <c r="B26" s="24">
        <v>358</v>
      </c>
      <c r="C26" s="24">
        <v>372</v>
      </c>
      <c r="D26" s="24">
        <v>387</v>
      </c>
      <c r="E26" s="24">
        <v>369</v>
      </c>
      <c r="F26" s="24">
        <v>364</v>
      </c>
      <c r="G26" s="24">
        <v>396</v>
      </c>
      <c r="H26" s="24">
        <v>384</v>
      </c>
      <c r="I26" s="24">
        <v>385</v>
      </c>
      <c r="J26" s="24">
        <v>400</v>
      </c>
      <c r="K26" s="24">
        <v>392</v>
      </c>
      <c r="L26" s="24">
        <v>392</v>
      </c>
      <c r="M26" s="24">
        <f t="shared" ref="M26" si="10">SUM(M24:M25)</f>
        <v>396</v>
      </c>
      <c r="N26" s="24">
        <f t="shared" si="6"/>
        <v>38</v>
      </c>
      <c r="O26" s="16">
        <f t="shared" si="7"/>
        <v>0.10614525139664804</v>
      </c>
      <c r="P26" s="33"/>
      <c r="Q26" s="25"/>
    </row>
    <row r="27" spans="1:18" ht="15" customHeight="1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33"/>
      <c r="Q27" s="25"/>
      <c r="R27" s="20" t="s">
        <v>38</v>
      </c>
    </row>
    <row r="28" spans="1:18" ht="15" customHeight="1" x14ac:dyDescent="0.25">
      <c r="A28" s="2" t="s">
        <v>3</v>
      </c>
      <c r="B28" s="24">
        <v>0</v>
      </c>
      <c r="C28" s="24">
        <v>15</v>
      </c>
      <c r="D28" s="24">
        <v>13</v>
      </c>
      <c r="E28" s="24">
        <v>3</v>
      </c>
      <c r="F28" s="24">
        <v>9</v>
      </c>
      <c r="G28" s="24">
        <v>6</v>
      </c>
      <c r="H28" s="24">
        <v>14</v>
      </c>
      <c r="I28" s="24">
        <v>5</v>
      </c>
      <c r="J28" s="24">
        <v>0</v>
      </c>
      <c r="K28" s="24">
        <v>11</v>
      </c>
      <c r="L28" s="24">
        <v>13</v>
      </c>
      <c r="M28" s="24">
        <f>'[1]November 2016'!$C$18</f>
        <v>5</v>
      </c>
      <c r="N28" s="24"/>
      <c r="O28" s="13"/>
      <c r="P28" s="52"/>
      <c r="Q28" s="34" t="s">
        <v>40</v>
      </c>
      <c r="R28" s="20" t="s">
        <v>37</v>
      </c>
    </row>
    <row r="29" spans="1:18" ht="15" customHeight="1" x14ac:dyDescent="0.25">
      <c r="A29" s="2" t="s">
        <v>2</v>
      </c>
      <c r="B29" s="24">
        <v>8</v>
      </c>
      <c r="C29" s="24">
        <v>9</v>
      </c>
      <c r="D29" s="24">
        <v>8</v>
      </c>
      <c r="E29" s="24">
        <v>4</v>
      </c>
      <c r="F29" s="24">
        <v>8</v>
      </c>
      <c r="G29" s="24">
        <v>8</v>
      </c>
      <c r="H29" s="24">
        <v>8</v>
      </c>
      <c r="I29" s="24">
        <v>16</v>
      </c>
      <c r="J29" s="24">
        <v>11</v>
      </c>
      <c r="K29" s="24">
        <v>5</v>
      </c>
      <c r="L29" s="24">
        <v>8</v>
      </c>
      <c r="M29" s="24">
        <f>'[1]November 2016'!$C$19</f>
        <v>15</v>
      </c>
      <c r="N29" s="24"/>
      <c r="O29" s="14"/>
      <c r="P29" s="34"/>
      <c r="Q29" s="36" t="s">
        <v>42</v>
      </c>
      <c r="R29" s="38" t="s">
        <v>44</v>
      </c>
    </row>
    <row r="30" spans="1:18" ht="15" customHeight="1" x14ac:dyDescent="0.25">
      <c r="A30" s="2" t="s">
        <v>32</v>
      </c>
      <c r="B30" s="26">
        <v>1.1815181518151816</v>
      </c>
      <c r="C30" s="26">
        <v>1.1853035143769968</v>
      </c>
      <c r="D30" s="26">
        <v>1.2215189873417722</v>
      </c>
      <c r="E30" s="26">
        <v>1.1941747572815533</v>
      </c>
      <c r="F30" s="26">
        <v>1.1560509554140128</v>
      </c>
      <c r="G30" s="26">
        <v>1.2093023255813953</v>
      </c>
      <c r="H30" s="26">
        <v>1.1827242524916943</v>
      </c>
      <c r="I30" s="26">
        <v>1.214046822742475</v>
      </c>
      <c r="J30" s="26">
        <v>1.3333333333333333</v>
      </c>
      <c r="K30" s="26">
        <v>1.3082437275985663</v>
      </c>
      <c r="L30" s="26">
        <v>1.267605633802817</v>
      </c>
      <c r="M30" s="26">
        <f t="shared" ref="M30" si="11">+M25/M21</f>
        <v>1.2578397212543555</v>
      </c>
      <c r="N30" s="26"/>
      <c r="O30" s="16"/>
      <c r="P30" s="33"/>
      <c r="Q30" s="32">
        <f>SUM(B29:M29)/12</f>
        <v>9</v>
      </c>
      <c r="R30" s="54">
        <f>[2]Sheet1!$O$4</f>
        <v>0.64548494983277593</v>
      </c>
    </row>
    <row r="31" spans="1:18" ht="15" customHeight="1" x14ac:dyDescent="0.25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6"/>
      <c r="R31" s="16"/>
    </row>
    <row r="32" spans="1:18" ht="45" x14ac:dyDescent="0.25">
      <c r="A32" s="7" t="s">
        <v>6</v>
      </c>
      <c r="B32" s="8" t="s">
        <v>51</v>
      </c>
      <c r="C32" s="4" t="s">
        <v>52</v>
      </c>
      <c r="D32" s="4" t="s">
        <v>53</v>
      </c>
      <c r="E32" s="4" t="s">
        <v>54</v>
      </c>
      <c r="F32" s="4" t="s">
        <v>55</v>
      </c>
      <c r="G32" s="4" t="s">
        <v>56</v>
      </c>
      <c r="H32" s="4" t="s">
        <v>57</v>
      </c>
      <c r="I32" s="4" t="s">
        <v>63</v>
      </c>
      <c r="J32" s="4" t="s">
        <v>64</v>
      </c>
      <c r="K32" s="4" t="s">
        <v>68</v>
      </c>
      <c r="L32" s="4" t="s">
        <v>69</v>
      </c>
      <c r="M32" s="4" t="s">
        <v>70</v>
      </c>
      <c r="N32" s="65" t="s">
        <v>65</v>
      </c>
      <c r="O32" s="66" t="s">
        <v>66</v>
      </c>
      <c r="P32" s="15"/>
      <c r="Q32" s="15" t="s">
        <v>36</v>
      </c>
      <c r="R32" s="60" t="s">
        <v>67</v>
      </c>
    </row>
    <row r="33" spans="1:18" ht="15" customHeight="1" x14ac:dyDescent="0.25">
      <c r="A33" s="2" t="s">
        <v>0</v>
      </c>
      <c r="B33" s="24">
        <v>102</v>
      </c>
      <c r="C33" s="24">
        <v>100</v>
      </c>
      <c r="D33" s="24">
        <v>95</v>
      </c>
      <c r="E33" s="24">
        <v>100</v>
      </c>
      <c r="F33" s="24">
        <v>100</v>
      </c>
      <c r="G33" s="24">
        <v>104</v>
      </c>
      <c r="H33" s="24">
        <v>106</v>
      </c>
      <c r="I33" s="24">
        <v>102</v>
      </c>
      <c r="J33" s="24">
        <v>98</v>
      </c>
      <c r="K33" s="24">
        <v>102</v>
      </c>
      <c r="L33" s="24">
        <v>103</v>
      </c>
      <c r="M33" s="24">
        <f>'[1]November 2016'!$D$15</f>
        <v>105</v>
      </c>
      <c r="N33" s="24">
        <f t="shared" ref="N33:N40" si="12">M33-B33</f>
        <v>3</v>
      </c>
      <c r="O33" s="16">
        <f t="shared" ref="O33:O40" si="13">+N33/$B33</f>
        <v>2.9411764705882353E-2</v>
      </c>
      <c r="P33" s="33"/>
      <c r="Q33" s="31" t="s">
        <v>26</v>
      </c>
      <c r="R33" s="31" t="s">
        <v>39</v>
      </c>
    </row>
    <row r="34" spans="1:18" ht="15" customHeight="1" x14ac:dyDescent="0.25">
      <c r="A34" s="2" t="s">
        <v>1</v>
      </c>
      <c r="B34" s="24">
        <v>24</v>
      </c>
      <c r="C34" s="24">
        <v>28</v>
      </c>
      <c r="D34" s="24">
        <v>31</v>
      </c>
      <c r="E34" s="24">
        <v>28</v>
      </c>
      <c r="F34" s="24">
        <v>28</v>
      </c>
      <c r="G34" s="24">
        <v>24</v>
      </c>
      <c r="H34" s="24">
        <v>27</v>
      </c>
      <c r="I34" s="24">
        <v>31</v>
      </c>
      <c r="J34" s="24">
        <v>31</v>
      </c>
      <c r="K34" s="24">
        <v>24</v>
      </c>
      <c r="L34" s="24">
        <v>24</v>
      </c>
      <c r="M34" s="24">
        <f>'[1]November 2016'!$D$16+'[1]November 2016'!$D$19</f>
        <v>24</v>
      </c>
      <c r="N34" s="24">
        <f t="shared" si="12"/>
        <v>0</v>
      </c>
      <c r="O34" s="16">
        <f t="shared" si="13"/>
        <v>0</v>
      </c>
      <c r="P34" s="33"/>
      <c r="Q34" s="33">
        <f>1-M34/M35</f>
        <v>0.81395348837209303</v>
      </c>
      <c r="R34" s="52">
        <v>125</v>
      </c>
    </row>
    <row r="35" spans="1:18" ht="15" customHeight="1" x14ac:dyDescent="0.25">
      <c r="A35" s="2" t="s">
        <v>34</v>
      </c>
      <c r="B35" s="29">
        <v>126</v>
      </c>
      <c r="C35" s="29">
        <v>128</v>
      </c>
      <c r="D35" s="29">
        <v>126</v>
      </c>
      <c r="E35" s="29">
        <v>128</v>
      </c>
      <c r="F35" s="29">
        <v>128</v>
      </c>
      <c r="G35" s="29">
        <v>128</v>
      </c>
      <c r="H35" s="29">
        <v>133</v>
      </c>
      <c r="I35" s="29">
        <v>133</v>
      </c>
      <c r="J35" s="29">
        <v>129</v>
      </c>
      <c r="K35" s="29">
        <v>126</v>
      </c>
      <c r="L35" s="29">
        <v>127</v>
      </c>
      <c r="M35" s="29">
        <f t="shared" ref="M35" si="14">SUM(M33:M34)</f>
        <v>129</v>
      </c>
      <c r="N35" s="24">
        <f t="shared" si="12"/>
        <v>3</v>
      </c>
      <c r="O35" s="16">
        <f t="shared" si="13"/>
        <v>2.3809523809523808E-2</v>
      </c>
      <c r="P35" s="33"/>
      <c r="Q35" s="34"/>
      <c r="R35" s="35"/>
    </row>
    <row r="36" spans="1:18" ht="15" customHeight="1" x14ac:dyDescent="0.25">
      <c r="A36" s="2" t="s">
        <v>27</v>
      </c>
      <c r="B36" s="24">
        <v>31</v>
      </c>
      <c r="C36" s="24">
        <v>31</v>
      </c>
      <c r="D36" s="24">
        <v>31</v>
      </c>
      <c r="E36" s="24">
        <v>31</v>
      </c>
      <c r="F36" s="24">
        <v>31</v>
      </c>
      <c r="G36" s="24">
        <v>25</v>
      </c>
      <c r="H36" s="24">
        <v>26</v>
      </c>
      <c r="I36" s="24">
        <v>26</v>
      </c>
      <c r="J36" s="24">
        <v>26</v>
      </c>
      <c r="K36" s="24">
        <v>29</v>
      </c>
      <c r="L36" s="24">
        <v>28</v>
      </c>
      <c r="M36" s="24">
        <f>'[1]November 2016'!$D$17</f>
        <v>28</v>
      </c>
      <c r="N36" s="24">
        <f t="shared" si="12"/>
        <v>-3</v>
      </c>
      <c r="O36" s="16">
        <f t="shared" si="13"/>
        <v>-9.6774193548387094E-2</v>
      </c>
      <c r="P36" s="33"/>
      <c r="Q36" s="34" t="s">
        <v>40</v>
      </c>
      <c r="R36" s="34" t="s">
        <v>43</v>
      </c>
    </row>
    <row r="37" spans="1:18" ht="15" customHeight="1" x14ac:dyDescent="0.25">
      <c r="A37" s="2" t="s">
        <v>29</v>
      </c>
      <c r="B37" s="24">
        <v>157</v>
      </c>
      <c r="C37" s="24">
        <v>159</v>
      </c>
      <c r="D37" s="24">
        <v>157</v>
      </c>
      <c r="E37" s="24">
        <v>159</v>
      </c>
      <c r="F37" s="24">
        <v>159</v>
      </c>
      <c r="G37" s="24">
        <v>153</v>
      </c>
      <c r="H37" s="24">
        <v>159</v>
      </c>
      <c r="I37" s="24">
        <v>159</v>
      </c>
      <c r="J37" s="24">
        <v>155</v>
      </c>
      <c r="K37" s="24">
        <v>155</v>
      </c>
      <c r="L37" s="24">
        <v>155</v>
      </c>
      <c r="M37" s="24">
        <f t="shared" ref="M37" si="15">+SUM(M35:M36)</f>
        <v>157</v>
      </c>
      <c r="N37" s="24">
        <f t="shared" si="12"/>
        <v>0</v>
      </c>
      <c r="O37" s="16">
        <f t="shared" si="13"/>
        <v>0</v>
      </c>
      <c r="P37" s="33"/>
      <c r="Q37" s="36" t="s">
        <v>41</v>
      </c>
      <c r="R37" s="37" t="s">
        <v>39</v>
      </c>
    </row>
    <row r="38" spans="1:18" ht="15" customHeight="1" x14ac:dyDescent="0.25">
      <c r="A38" s="2" t="s">
        <v>58</v>
      </c>
      <c r="B38" s="24">
        <v>185</v>
      </c>
      <c r="C38" s="24">
        <v>177</v>
      </c>
      <c r="D38" s="24">
        <v>182</v>
      </c>
      <c r="E38" s="24">
        <v>176</v>
      </c>
      <c r="F38" s="24">
        <v>181</v>
      </c>
      <c r="G38" s="24">
        <v>165</v>
      </c>
      <c r="H38" s="24">
        <v>180</v>
      </c>
      <c r="I38" s="24">
        <v>177</v>
      </c>
      <c r="J38" s="24">
        <v>202</v>
      </c>
      <c r="K38" s="24">
        <v>195</v>
      </c>
      <c r="L38" s="24">
        <v>202</v>
      </c>
      <c r="M38" s="24">
        <f>'[1]November 2016'!$D$9</f>
        <v>205</v>
      </c>
      <c r="N38" s="24">
        <f t="shared" si="12"/>
        <v>20</v>
      </c>
      <c r="O38" s="16">
        <f t="shared" si="13"/>
        <v>0.10810810810810811</v>
      </c>
      <c r="P38" s="33"/>
      <c r="Q38" s="32">
        <f>SUM(B42:M42)/12</f>
        <v>2.25</v>
      </c>
      <c r="R38" s="33">
        <f>M35/R34</f>
        <v>1.032</v>
      </c>
    </row>
    <row r="39" spans="1:18" ht="15" customHeight="1" x14ac:dyDescent="0.25">
      <c r="A39" s="2" t="s">
        <v>30</v>
      </c>
      <c r="B39" s="24">
        <v>274</v>
      </c>
      <c r="C39" s="24">
        <v>280</v>
      </c>
      <c r="D39" s="24">
        <v>269</v>
      </c>
      <c r="E39" s="24">
        <v>281</v>
      </c>
      <c r="F39" s="24">
        <v>282</v>
      </c>
      <c r="G39" s="24">
        <v>307</v>
      </c>
      <c r="H39" s="24">
        <v>293</v>
      </c>
      <c r="I39" s="24">
        <v>296</v>
      </c>
      <c r="J39" s="24">
        <v>293</v>
      </c>
      <c r="K39" s="24">
        <v>302</v>
      </c>
      <c r="L39" s="24">
        <v>319</v>
      </c>
      <c r="M39" s="24">
        <f>'[1]November 2016'!$D$11+'[1]November 2016'!$D$13</f>
        <v>302</v>
      </c>
      <c r="N39" s="24">
        <f t="shared" si="12"/>
        <v>28</v>
      </c>
      <c r="O39" s="16">
        <f t="shared" si="13"/>
        <v>0.10218978102189781</v>
      </c>
      <c r="P39" s="33"/>
      <c r="Q39" s="25"/>
      <c r="R39" s="35"/>
    </row>
    <row r="40" spans="1:18" ht="15" customHeight="1" x14ac:dyDescent="0.25">
      <c r="A40" s="2" t="s">
        <v>31</v>
      </c>
      <c r="B40" s="24">
        <v>459</v>
      </c>
      <c r="C40" s="24">
        <v>457</v>
      </c>
      <c r="D40" s="24">
        <v>451</v>
      </c>
      <c r="E40" s="24">
        <v>457</v>
      </c>
      <c r="F40" s="24">
        <v>463</v>
      </c>
      <c r="G40" s="24">
        <v>472</v>
      </c>
      <c r="H40" s="24">
        <v>473</v>
      </c>
      <c r="I40" s="24">
        <v>473</v>
      </c>
      <c r="J40" s="24">
        <v>495</v>
      </c>
      <c r="K40" s="24">
        <v>497</v>
      </c>
      <c r="L40" s="24">
        <v>521</v>
      </c>
      <c r="M40" s="24">
        <f t="shared" ref="M40" si="16">SUM(M38:M39)</f>
        <v>507</v>
      </c>
      <c r="N40" s="24">
        <f t="shared" si="12"/>
        <v>48</v>
      </c>
      <c r="O40" s="16">
        <f t="shared" si="13"/>
        <v>0.10457516339869281</v>
      </c>
      <c r="P40" s="33"/>
      <c r="Q40" s="25"/>
    </row>
    <row r="41" spans="1:18" ht="15" customHeight="1" x14ac:dyDescent="0.2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33"/>
      <c r="Q41" s="25"/>
      <c r="R41" s="20" t="s">
        <v>38</v>
      </c>
    </row>
    <row r="42" spans="1:18" ht="15" customHeight="1" x14ac:dyDescent="0.25">
      <c r="A42" s="2" t="s">
        <v>3</v>
      </c>
      <c r="B42" s="24">
        <v>0</v>
      </c>
      <c r="C42" s="24">
        <v>2</v>
      </c>
      <c r="D42" s="24">
        <v>2</v>
      </c>
      <c r="E42" s="24">
        <v>3</v>
      </c>
      <c r="F42" s="24">
        <v>0</v>
      </c>
      <c r="G42" s="24">
        <v>7</v>
      </c>
      <c r="H42" s="24">
        <v>0</v>
      </c>
      <c r="I42" s="24">
        <v>1</v>
      </c>
      <c r="J42" s="24">
        <v>3</v>
      </c>
      <c r="K42" s="24">
        <v>3</v>
      </c>
      <c r="L42" s="24">
        <v>4</v>
      </c>
      <c r="M42" s="24">
        <f>'[1]November 2016'!$D$18</f>
        <v>2</v>
      </c>
      <c r="N42" s="24"/>
      <c r="O42" s="13"/>
      <c r="P42" s="52"/>
      <c r="Q42" s="34" t="s">
        <v>40</v>
      </c>
      <c r="R42" s="20" t="s">
        <v>37</v>
      </c>
    </row>
    <row r="43" spans="1:18" ht="15" customHeight="1" x14ac:dyDescent="0.25">
      <c r="A43" s="2" t="s">
        <v>2</v>
      </c>
      <c r="B43" s="24">
        <v>0</v>
      </c>
      <c r="C43" s="24">
        <v>4</v>
      </c>
      <c r="D43" s="24">
        <v>0</v>
      </c>
      <c r="E43" s="24">
        <v>3</v>
      </c>
      <c r="F43" s="24">
        <v>1</v>
      </c>
      <c r="G43" s="24">
        <v>1</v>
      </c>
      <c r="H43" s="24">
        <v>1</v>
      </c>
      <c r="I43" s="24">
        <v>4</v>
      </c>
      <c r="J43" s="24">
        <v>2</v>
      </c>
      <c r="K43" s="24">
        <v>2</v>
      </c>
      <c r="L43" s="24">
        <v>2</v>
      </c>
      <c r="M43" s="24">
        <f>'[1]November 2016'!$D$19</f>
        <v>1</v>
      </c>
      <c r="N43" s="24"/>
      <c r="O43" s="14"/>
      <c r="P43" s="34"/>
      <c r="Q43" s="36" t="s">
        <v>42</v>
      </c>
      <c r="R43" s="38" t="s">
        <v>44</v>
      </c>
    </row>
    <row r="44" spans="1:18" ht="15" customHeight="1" x14ac:dyDescent="0.25">
      <c r="A44" s="2" t="s">
        <v>32</v>
      </c>
      <c r="B44" s="26">
        <v>2.1746031746031744</v>
      </c>
      <c r="C44" s="26">
        <v>2.1875</v>
      </c>
      <c r="D44" s="26">
        <v>2.1349206349206349</v>
      </c>
      <c r="E44" s="26">
        <v>2.1953125</v>
      </c>
      <c r="F44" s="26">
        <v>2.203125</v>
      </c>
      <c r="G44" s="26">
        <v>2.3984375</v>
      </c>
      <c r="H44" s="26">
        <v>2.2030075187969924</v>
      </c>
      <c r="I44" s="26">
        <v>2.225563909774436</v>
      </c>
      <c r="J44" s="26">
        <v>2.2713178294573644</v>
      </c>
      <c r="K44" s="26">
        <v>2.3968253968253967</v>
      </c>
      <c r="L44" s="26">
        <v>2.5118110236220472</v>
      </c>
      <c r="M44" s="26">
        <f t="shared" ref="M44" si="17">+M39/M35</f>
        <v>2.3410852713178296</v>
      </c>
      <c r="N44" s="26"/>
      <c r="O44" s="16"/>
      <c r="P44" s="33"/>
      <c r="Q44" s="32">
        <f>SUM(B43:M43)/12</f>
        <v>1.75</v>
      </c>
      <c r="R44" s="54">
        <f>[2]Sheet1!$O$5</f>
        <v>0.82868267358857883</v>
      </c>
    </row>
    <row r="45" spans="1:18" ht="15" customHeight="1" x14ac:dyDescent="0.2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R45" s="16"/>
    </row>
    <row r="46" spans="1:18" ht="45" x14ac:dyDescent="0.25">
      <c r="A46" s="7" t="s">
        <v>9</v>
      </c>
      <c r="B46" s="8" t="s">
        <v>51</v>
      </c>
      <c r="C46" s="4" t="s">
        <v>52</v>
      </c>
      <c r="D46" s="4" t="s">
        <v>53</v>
      </c>
      <c r="E46" s="4" t="s">
        <v>54</v>
      </c>
      <c r="F46" s="4" t="s">
        <v>55</v>
      </c>
      <c r="G46" s="4" t="s">
        <v>56</v>
      </c>
      <c r="H46" s="4" t="s">
        <v>57</v>
      </c>
      <c r="I46" s="4" t="s">
        <v>63</v>
      </c>
      <c r="J46" s="4" t="s">
        <v>64</v>
      </c>
      <c r="K46" s="4" t="s">
        <v>68</v>
      </c>
      <c r="L46" s="4" t="s">
        <v>69</v>
      </c>
      <c r="M46" s="4" t="s">
        <v>70</v>
      </c>
      <c r="N46" s="65" t="s">
        <v>65</v>
      </c>
      <c r="O46" s="66" t="s">
        <v>66</v>
      </c>
      <c r="P46" s="15"/>
      <c r="Q46" s="15" t="s">
        <v>36</v>
      </c>
      <c r="R46" s="60" t="s">
        <v>67</v>
      </c>
    </row>
    <row r="47" spans="1:18" ht="15" customHeight="1" x14ac:dyDescent="0.25">
      <c r="A47" s="2" t="s">
        <v>0</v>
      </c>
      <c r="B47" s="24">
        <v>229</v>
      </c>
      <c r="C47" s="24">
        <v>234</v>
      </c>
      <c r="D47" s="24">
        <v>241</v>
      </c>
      <c r="E47" s="24">
        <v>243</v>
      </c>
      <c r="F47" s="24">
        <v>242</v>
      </c>
      <c r="G47" s="24">
        <v>252</v>
      </c>
      <c r="H47" s="24">
        <v>250</v>
      </c>
      <c r="I47" s="24">
        <v>245</v>
      </c>
      <c r="J47" s="24">
        <v>245</v>
      </c>
      <c r="K47" s="24">
        <v>252</v>
      </c>
      <c r="L47" s="24">
        <v>260</v>
      </c>
      <c r="M47" s="24">
        <f>'[1]November 2016'!$I$15</f>
        <v>263</v>
      </c>
      <c r="N47" s="24">
        <f t="shared" ref="N47:N54" si="18">M47-B47</f>
        <v>34</v>
      </c>
      <c r="O47" s="16">
        <f t="shared" ref="O47:O54" si="19">+N47/$B47</f>
        <v>0.14847161572052403</v>
      </c>
      <c r="P47" s="33"/>
      <c r="Q47" s="31" t="s">
        <v>26</v>
      </c>
      <c r="R47" s="31" t="s">
        <v>39</v>
      </c>
    </row>
    <row r="48" spans="1:18" ht="15" customHeight="1" x14ac:dyDescent="0.25">
      <c r="A48" s="2" t="s">
        <v>1</v>
      </c>
      <c r="B48" s="24">
        <v>103</v>
      </c>
      <c r="C48" s="24">
        <v>103</v>
      </c>
      <c r="D48" s="24">
        <v>104</v>
      </c>
      <c r="E48" s="24">
        <v>107</v>
      </c>
      <c r="F48" s="24">
        <v>105</v>
      </c>
      <c r="G48" s="24">
        <v>107</v>
      </c>
      <c r="H48" s="24">
        <v>101</v>
      </c>
      <c r="I48" s="24">
        <v>53</v>
      </c>
      <c r="J48" s="24">
        <v>57</v>
      </c>
      <c r="K48" s="24">
        <v>53</v>
      </c>
      <c r="L48" s="24">
        <v>58</v>
      </c>
      <c r="M48" s="24">
        <f>'[1]November 2016'!$I$16+'[1]November 2016'!$I$19</f>
        <v>63</v>
      </c>
      <c r="N48" s="24">
        <f t="shared" si="18"/>
        <v>-40</v>
      </c>
      <c r="O48" s="16">
        <f t="shared" si="19"/>
        <v>-0.38834951456310679</v>
      </c>
      <c r="P48" s="33"/>
      <c r="Q48" s="33">
        <f>1-M48/M49</f>
        <v>0.80674846625766872</v>
      </c>
      <c r="R48" s="52">
        <v>300</v>
      </c>
    </row>
    <row r="49" spans="1:18" ht="15" customHeight="1" x14ac:dyDescent="0.25">
      <c r="A49" s="2" t="s">
        <v>34</v>
      </c>
      <c r="B49" s="29">
        <v>332</v>
      </c>
      <c r="C49" s="29">
        <v>337</v>
      </c>
      <c r="D49" s="29">
        <v>345</v>
      </c>
      <c r="E49" s="29">
        <v>350</v>
      </c>
      <c r="F49" s="29">
        <v>347</v>
      </c>
      <c r="G49" s="29">
        <v>359</v>
      </c>
      <c r="H49" s="29">
        <v>351</v>
      </c>
      <c r="I49" s="29">
        <v>298</v>
      </c>
      <c r="J49" s="29">
        <v>302</v>
      </c>
      <c r="K49" s="29">
        <v>305</v>
      </c>
      <c r="L49" s="29">
        <v>318</v>
      </c>
      <c r="M49" s="29">
        <f t="shared" ref="M49" si="20">SUM(M47:M48)</f>
        <v>326</v>
      </c>
      <c r="N49" s="24">
        <f t="shared" si="18"/>
        <v>-6</v>
      </c>
      <c r="O49" s="16">
        <f t="shared" si="19"/>
        <v>-1.8072289156626505E-2</v>
      </c>
      <c r="P49" s="33"/>
      <c r="Q49" s="34"/>
      <c r="R49" s="35"/>
    </row>
    <row r="50" spans="1:18" ht="15" customHeight="1" x14ac:dyDescent="0.25">
      <c r="A50" s="2" t="s">
        <v>27</v>
      </c>
      <c r="B50" s="24">
        <v>75</v>
      </c>
      <c r="C50" s="24">
        <v>75</v>
      </c>
      <c r="D50" s="24">
        <v>76</v>
      </c>
      <c r="E50" s="24">
        <v>76</v>
      </c>
      <c r="F50" s="24">
        <v>74</v>
      </c>
      <c r="G50" s="24">
        <v>63</v>
      </c>
      <c r="H50" s="24">
        <v>13</v>
      </c>
      <c r="I50" s="24">
        <v>12</v>
      </c>
      <c r="J50" s="24">
        <v>12</v>
      </c>
      <c r="K50" s="24">
        <v>10</v>
      </c>
      <c r="L50" s="24">
        <v>10</v>
      </c>
      <c r="M50" s="24">
        <f>'[1]November 2016'!$I$17</f>
        <v>10</v>
      </c>
      <c r="N50" s="24">
        <f t="shared" si="18"/>
        <v>-65</v>
      </c>
      <c r="O50" s="16">
        <f t="shared" si="19"/>
        <v>-0.8666666666666667</v>
      </c>
      <c r="P50" s="33"/>
      <c r="Q50" s="34" t="s">
        <v>40</v>
      </c>
      <c r="R50" s="34" t="s">
        <v>43</v>
      </c>
    </row>
    <row r="51" spans="1:18" ht="15" customHeight="1" x14ac:dyDescent="0.25">
      <c r="A51" s="2" t="s">
        <v>29</v>
      </c>
      <c r="B51" s="24">
        <v>407</v>
      </c>
      <c r="C51" s="24">
        <v>412</v>
      </c>
      <c r="D51" s="24">
        <v>421</v>
      </c>
      <c r="E51" s="24">
        <v>426</v>
      </c>
      <c r="F51" s="24">
        <v>421</v>
      </c>
      <c r="G51" s="24">
        <v>422</v>
      </c>
      <c r="H51" s="24">
        <v>364</v>
      </c>
      <c r="I51" s="24">
        <v>310</v>
      </c>
      <c r="J51" s="24">
        <v>314</v>
      </c>
      <c r="K51" s="24">
        <v>315</v>
      </c>
      <c r="L51" s="24">
        <v>328</v>
      </c>
      <c r="M51" s="24">
        <f t="shared" ref="M51" si="21">+SUM(M49:M50)</f>
        <v>336</v>
      </c>
      <c r="N51" s="24">
        <f t="shared" si="18"/>
        <v>-71</v>
      </c>
      <c r="O51" s="16">
        <f t="shared" si="19"/>
        <v>-0.17444717444717445</v>
      </c>
      <c r="P51" s="33"/>
      <c r="Q51" s="36" t="s">
        <v>41</v>
      </c>
      <c r="R51" s="37" t="s">
        <v>39</v>
      </c>
    </row>
    <row r="52" spans="1:18" ht="15" customHeight="1" x14ac:dyDescent="0.25">
      <c r="A52" s="2" t="s">
        <v>58</v>
      </c>
      <c r="B52" s="24">
        <v>67</v>
      </c>
      <c r="C52" s="24">
        <v>71</v>
      </c>
      <c r="D52" s="24">
        <v>39</v>
      </c>
      <c r="E52" s="24">
        <v>41</v>
      </c>
      <c r="F52" s="24">
        <v>50</v>
      </c>
      <c r="G52" s="24">
        <v>62</v>
      </c>
      <c r="H52" s="24">
        <v>57</v>
      </c>
      <c r="I52" s="24">
        <v>60</v>
      </c>
      <c r="J52" s="24">
        <v>72</v>
      </c>
      <c r="K52" s="24">
        <v>54</v>
      </c>
      <c r="L52" s="24">
        <v>71</v>
      </c>
      <c r="M52" s="24">
        <f>'[1]November 2016'!$I$9</f>
        <v>66</v>
      </c>
      <c r="N52" s="24">
        <f t="shared" si="18"/>
        <v>-1</v>
      </c>
      <c r="O52" s="16">
        <f t="shared" si="19"/>
        <v>-1.4925373134328358E-2</v>
      </c>
      <c r="P52" s="33"/>
      <c r="Q52" s="32">
        <f>SUM(B56:M56)/12</f>
        <v>9.25</v>
      </c>
      <c r="R52" s="33">
        <f>M49/R48</f>
        <v>1.0866666666666667</v>
      </c>
    </row>
    <row r="53" spans="1:18" ht="15" customHeight="1" x14ac:dyDescent="0.25">
      <c r="A53" s="2" t="s">
        <v>30</v>
      </c>
      <c r="B53" s="24">
        <v>468</v>
      </c>
      <c r="C53" s="24">
        <v>487</v>
      </c>
      <c r="D53" s="24">
        <v>498</v>
      </c>
      <c r="E53" s="24">
        <v>504</v>
      </c>
      <c r="F53" s="24">
        <v>507</v>
      </c>
      <c r="G53" s="24">
        <v>490</v>
      </c>
      <c r="H53" s="24">
        <v>486</v>
      </c>
      <c r="I53" s="24">
        <v>498</v>
      </c>
      <c r="J53" s="24">
        <v>503</v>
      </c>
      <c r="K53" s="24">
        <v>531</v>
      </c>
      <c r="L53" s="24">
        <v>530</v>
      </c>
      <c r="M53" s="24">
        <f>'[1]November 2016'!$I$11+'[1]November 2016'!$I$13</f>
        <v>544</v>
      </c>
      <c r="N53" s="24">
        <f t="shared" si="18"/>
        <v>76</v>
      </c>
      <c r="O53" s="16">
        <f t="shared" si="19"/>
        <v>0.1623931623931624</v>
      </c>
      <c r="P53" s="33"/>
      <c r="Q53" s="25"/>
      <c r="R53" s="35"/>
    </row>
    <row r="54" spans="1:18" ht="15" customHeight="1" x14ac:dyDescent="0.25">
      <c r="A54" s="2" t="s">
        <v>31</v>
      </c>
      <c r="B54" s="24">
        <v>535</v>
      </c>
      <c r="C54" s="24">
        <v>558</v>
      </c>
      <c r="D54" s="24">
        <v>537</v>
      </c>
      <c r="E54" s="24">
        <v>545</v>
      </c>
      <c r="F54" s="24">
        <v>557</v>
      </c>
      <c r="G54" s="24">
        <v>552</v>
      </c>
      <c r="H54" s="24">
        <v>543</v>
      </c>
      <c r="I54" s="24">
        <v>558</v>
      </c>
      <c r="J54" s="24">
        <v>575</v>
      </c>
      <c r="K54" s="24">
        <v>585</v>
      </c>
      <c r="L54" s="24">
        <v>601</v>
      </c>
      <c r="M54" s="24">
        <f t="shared" ref="M54" si="22">SUM(M52:M53)</f>
        <v>610</v>
      </c>
      <c r="N54" s="24">
        <f t="shared" si="18"/>
        <v>75</v>
      </c>
      <c r="O54" s="16">
        <f t="shared" si="19"/>
        <v>0.14018691588785046</v>
      </c>
      <c r="P54" s="33"/>
      <c r="Q54" s="25"/>
    </row>
    <row r="55" spans="1:18" ht="15" customHeight="1" x14ac:dyDescent="0.25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33"/>
      <c r="Q55" s="25"/>
      <c r="R55" s="20" t="s">
        <v>38</v>
      </c>
    </row>
    <row r="56" spans="1:18" ht="15" customHeight="1" x14ac:dyDescent="0.25">
      <c r="A56" s="2" t="s">
        <v>3</v>
      </c>
      <c r="B56" s="24">
        <v>2</v>
      </c>
      <c r="C56" s="24">
        <v>8</v>
      </c>
      <c r="D56" s="24">
        <v>7</v>
      </c>
      <c r="E56" s="24">
        <v>12</v>
      </c>
      <c r="F56" s="24">
        <v>6</v>
      </c>
      <c r="G56" s="24">
        <v>10</v>
      </c>
      <c r="H56" s="24">
        <v>10</v>
      </c>
      <c r="I56" s="24">
        <v>6</v>
      </c>
      <c r="J56" s="24">
        <v>9</v>
      </c>
      <c r="K56" s="24">
        <v>13</v>
      </c>
      <c r="L56" s="24">
        <v>11</v>
      </c>
      <c r="M56" s="24">
        <f>'[1]November 2016'!$I$18</f>
        <v>17</v>
      </c>
      <c r="N56" s="24"/>
      <c r="O56" s="13"/>
      <c r="P56" s="52"/>
      <c r="Q56" s="34" t="s">
        <v>40</v>
      </c>
      <c r="R56" s="20" t="s">
        <v>37</v>
      </c>
    </row>
    <row r="57" spans="1:18" ht="15" customHeight="1" x14ac:dyDescent="0.25">
      <c r="A57" s="2" t="s">
        <v>2</v>
      </c>
      <c r="B57" s="24">
        <v>3</v>
      </c>
      <c r="C57" s="24">
        <v>0</v>
      </c>
      <c r="D57" s="24">
        <v>6</v>
      </c>
      <c r="E57" s="24">
        <v>1</v>
      </c>
      <c r="F57" s="24">
        <v>2</v>
      </c>
      <c r="G57" s="24">
        <v>12</v>
      </c>
      <c r="H57" s="24">
        <v>66</v>
      </c>
      <c r="I57" s="24">
        <v>4</v>
      </c>
      <c r="J57" s="24">
        <v>7</v>
      </c>
      <c r="K57" s="24">
        <v>4</v>
      </c>
      <c r="L57" s="24">
        <v>0</v>
      </c>
      <c r="M57" s="24">
        <f>'[1]November 2016'!$I$19</f>
        <v>5</v>
      </c>
      <c r="N57" s="24"/>
      <c r="O57" s="14"/>
      <c r="P57" s="34"/>
      <c r="Q57" s="36" t="s">
        <v>42</v>
      </c>
      <c r="R57" s="38" t="s">
        <v>44</v>
      </c>
    </row>
    <row r="58" spans="1:18" ht="15" customHeight="1" x14ac:dyDescent="0.25">
      <c r="A58" s="2" t="s">
        <v>32</v>
      </c>
      <c r="B58" s="26">
        <v>1.4096385542168675</v>
      </c>
      <c r="C58" s="26">
        <v>1.4451038575667656</v>
      </c>
      <c r="D58" s="26">
        <v>1.4434782608695653</v>
      </c>
      <c r="E58" s="26">
        <v>1.44</v>
      </c>
      <c r="F58" s="26">
        <v>1.4610951008645534</v>
      </c>
      <c r="G58" s="26">
        <v>1.3649025069637883</v>
      </c>
      <c r="H58" s="26">
        <v>1.3846153846153846</v>
      </c>
      <c r="I58" s="26">
        <v>1.6711409395973154</v>
      </c>
      <c r="J58" s="26">
        <v>1.6655629139072847</v>
      </c>
      <c r="K58" s="26">
        <v>1.7409836065573769</v>
      </c>
      <c r="L58" s="26">
        <v>1.6666666666666667</v>
      </c>
      <c r="M58" s="26">
        <f t="shared" ref="M58" si="23">+M53/M49</f>
        <v>1.6687116564417177</v>
      </c>
      <c r="N58" s="26"/>
      <c r="O58" s="16"/>
      <c r="P58" s="33"/>
      <c r="Q58" s="32">
        <f>SUM(B57:M57)/12</f>
        <v>9.1666666666666661</v>
      </c>
      <c r="R58" s="54">
        <f>[2]Sheet1!$O$10</f>
        <v>0.64332493702770777</v>
      </c>
    </row>
    <row r="59" spans="1:18" ht="15" customHeight="1" x14ac:dyDescent="0.2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R59" s="16"/>
    </row>
    <row r="60" spans="1:18" ht="45" x14ac:dyDescent="0.25">
      <c r="A60" s="7" t="s">
        <v>21</v>
      </c>
      <c r="B60" s="8" t="s">
        <v>51</v>
      </c>
      <c r="C60" s="4" t="s">
        <v>52</v>
      </c>
      <c r="D60" s="4" t="s">
        <v>53</v>
      </c>
      <c r="E60" s="4" t="s">
        <v>54</v>
      </c>
      <c r="F60" s="4" t="s">
        <v>55</v>
      </c>
      <c r="G60" s="4" t="s">
        <v>56</v>
      </c>
      <c r="H60" s="4" t="s">
        <v>57</v>
      </c>
      <c r="I60" s="4" t="s">
        <v>63</v>
      </c>
      <c r="J60" s="4" t="s">
        <v>64</v>
      </c>
      <c r="K60" s="4" t="s">
        <v>68</v>
      </c>
      <c r="L60" s="4" t="s">
        <v>69</v>
      </c>
      <c r="M60" s="4" t="s">
        <v>70</v>
      </c>
      <c r="N60" s="65" t="s">
        <v>65</v>
      </c>
      <c r="O60" s="66" t="s">
        <v>66</v>
      </c>
      <c r="P60" s="15"/>
      <c r="Q60" s="15" t="s">
        <v>36</v>
      </c>
      <c r="R60" s="60" t="s">
        <v>67</v>
      </c>
    </row>
    <row r="61" spans="1:18" ht="15" customHeight="1" x14ac:dyDescent="0.25">
      <c r="A61" s="2" t="s">
        <v>0</v>
      </c>
      <c r="B61" s="24">
        <v>213</v>
      </c>
      <c r="C61" s="24">
        <v>224</v>
      </c>
      <c r="D61" s="24">
        <v>219</v>
      </c>
      <c r="E61" s="24">
        <v>211</v>
      </c>
      <c r="F61" s="24">
        <v>211</v>
      </c>
      <c r="G61" s="24">
        <v>214</v>
      </c>
      <c r="H61" s="24">
        <v>217</v>
      </c>
      <c r="I61" s="24">
        <v>218</v>
      </c>
      <c r="J61" s="24">
        <v>215</v>
      </c>
      <c r="K61" s="24">
        <v>229</v>
      </c>
      <c r="L61" s="24">
        <v>225</v>
      </c>
      <c r="M61" s="24">
        <f>'[1]November 2016'!$P$15</f>
        <v>226</v>
      </c>
      <c r="N61" s="24">
        <f t="shared" ref="N61:N68" si="24">M61-B61</f>
        <v>13</v>
      </c>
      <c r="O61" s="16">
        <f t="shared" ref="O61:O68" si="25">+N61/$B61</f>
        <v>6.1032863849765258E-2</v>
      </c>
      <c r="P61" s="33"/>
      <c r="Q61" s="31" t="s">
        <v>26</v>
      </c>
      <c r="R61" s="31" t="s">
        <v>39</v>
      </c>
    </row>
    <row r="62" spans="1:18" ht="15" customHeight="1" x14ac:dyDescent="0.25">
      <c r="A62" s="2" t="s">
        <v>1</v>
      </c>
      <c r="B62" s="24">
        <v>89</v>
      </c>
      <c r="C62" s="24">
        <v>79</v>
      </c>
      <c r="D62" s="24">
        <v>82</v>
      </c>
      <c r="E62" s="24">
        <v>84</v>
      </c>
      <c r="F62" s="24">
        <v>78</v>
      </c>
      <c r="G62" s="24">
        <v>76</v>
      </c>
      <c r="H62" s="24">
        <v>74</v>
      </c>
      <c r="I62" s="24">
        <v>69</v>
      </c>
      <c r="J62" s="24">
        <v>71</v>
      </c>
      <c r="K62" s="24">
        <v>62</v>
      </c>
      <c r="L62" s="24">
        <v>63</v>
      </c>
      <c r="M62" s="24">
        <f>'[1]November 2016'!$P$16+'[1]November 2016'!$P$19</f>
        <v>62</v>
      </c>
      <c r="N62" s="24">
        <f t="shared" si="24"/>
        <v>-27</v>
      </c>
      <c r="O62" s="16">
        <f t="shared" si="25"/>
        <v>-0.30337078651685395</v>
      </c>
      <c r="P62" s="33"/>
      <c r="Q62" s="33">
        <f>1-M62/M63</f>
        <v>0.78472222222222221</v>
      </c>
      <c r="R62" s="52">
        <v>315</v>
      </c>
    </row>
    <row r="63" spans="1:18" ht="15" customHeight="1" x14ac:dyDescent="0.25">
      <c r="A63" s="2" t="s">
        <v>34</v>
      </c>
      <c r="B63" s="29">
        <v>302</v>
      </c>
      <c r="C63" s="29">
        <v>303</v>
      </c>
      <c r="D63" s="29">
        <v>301</v>
      </c>
      <c r="E63" s="29">
        <v>295</v>
      </c>
      <c r="F63" s="29">
        <v>289</v>
      </c>
      <c r="G63" s="29">
        <v>290</v>
      </c>
      <c r="H63" s="29">
        <v>291</v>
      </c>
      <c r="I63" s="29">
        <v>287</v>
      </c>
      <c r="J63" s="29">
        <v>286</v>
      </c>
      <c r="K63" s="29">
        <v>291</v>
      </c>
      <c r="L63" s="29">
        <v>288</v>
      </c>
      <c r="M63" s="29">
        <f t="shared" ref="M63" si="26">SUM(M61:M62)</f>
        <v>288</v>
      </c>
      <c r="N63" s="24">
        <f t="shared" si="24"/>
        <v>-14</v>
      </c>
      <c r="O63" s="16">
        <f t="shared" si="25"/>
        <v>-4.6357615894039736E-2</v>
      </c>
      <c r="P63" s="33"/>
      <c r="Q63" s="34"/>
      <c r="R63" s="35"/>
    </row>
    <row r="64" spans="1:18" ht="15" customHeight="1" x14ac:dyDescent="0.25">
      <c r="A64" s="2" t="s">
        <v>27</v>
      </c>
      <c r="B64" s="24">
        <v>21</v>
      </c>
      <c r="C64" s="24">
        <v>21</v>
      </c>
      <c r="D64" s="24">
        <v>21</v>
      </c>
      <c r="E64" s="24">
        <v>21</v>
      </c>
      <c r="F64" s="24">
        <v>21</v>
      </c>
      <c r="G64" s="24">
        <v>21</v>
      </c>
      <c r="H64" s="24">
        <v>20</v>
      </c>
      <c r="I64" s="24">
        <v>20</v>
      </c>
      <c r="J64" s="24">
        <v>20</v>
      </c>
      <c r="K64" s="24">
        <v>20</v>
      </c>
      <c r="L64" s="24">
        <v>20</v>
      </c>
      <c r="M64" s="24">
        <f>'[1]November 2016'!$P$17</f>
        <v>18</v>
      </c>
      <c r="N64" s="24">
        <f t="shared" si="24"/>
        <v>-3</v>
      </c>
      <c r="O64" s="16">
        <f t="shared" si="25"/>
        <v>-0.14285714285714285</v>
      </c>
      <c r="P64" s="33"/>
      <c r="Q64" s="34" t="s">
        <v>40</v>
      </c>
      <c r="R64" s="34" t="s">
        <v>43</v>
      </c>
    </row>
    <row r="65" spans="1:18" ht="15" customHeight="1" x14ac:dyDescent="0.25">
      <c r="A65" s="2" t="s">
        <v>29</v>
      </c>
      <c r="B65" s="24">
        <v>323</v>
      </c>
      <c r="C65" s="24">
        <v>324</v>
      </c>
      <c r="D65" s="24">
        <v>322</v>
      </c>
      <c r="E65" s="24">
        <v>316</v>
      </c>
      <c r="F65" s="24">
        <v>310</v>
      </c>
      <c r="G65" s="24">
        <v>311</v>
      </c>
      <c r="H65" s="24">
        <v>311</v>
      </c>
      <c r="I65" s="24">
        <v>307</v>
      </c>
      <c r="J65" s="24">
        <v>306</v>
      </c>
      <c r="K65" s="24">
        <v>311</v>
      </c>
      <c r="L65" s="24">
        <v>308</v>
      </c>
      <c r="M65" s="24">
        <f t="shared" ref="M65" si="27">+SUM(M63:M64)</f>
        <v>306</v>
      </c>
      <c r="N65" s="24">
        <f t="shared" si="24"/>
        <v>-17</v>
      </c>
      <c r="O65" s="16">
        <f t="shared" si="25"/>
        <v>-5.2631578947368418E-2</v>
      </c>
      <c r="P65" s="33"/>
      <c r="Q65" s="36" t="s">
        <v>41</v>
      </c>
      <c r="R65" s="37" t="s">
        <v>39</v>
      </c>
    </row>
    <row r="66" spans="1:18" ht="15" customHeight="1" x14ac:dyDescent="0.25">
      <c r="A66" s="2" t="s">
        <v>58</v>
      </c>
      <c r="B66" s="24">
        <v>73</v>
      </c>
      <c r="C66" s="24">
        <v>77</v>
      </c>
      <c r="D66" s="24">
        <v>68</v>
      </c>
      <c r="E66" s="24">
        <v>82</v>
      </c>
      <c r="F66" s="24">
        <v>87</v>
      </c>
      <c r="G66" s="24">
        <v>127</v>
      </c>
      <c r="H66" s="24">
        <v>116</v>
      </c>
      <c r="I66" s="24">
        <v>116</v>
      </c>
      <c r="J66" s="24">
        <v>119</v>
      </c>
      <c r="K66" s="24">
        <v>127</v>
      </c>
      <c r="L66" s="24">
        <v>119</v>
      </c>
      <c r="M66" s="24">
        <f>'[1]November 2016'!$P$9</f>
        <v>123</v>
      </c>
      <c r="N66" s="24">
        <f t="shared" si="24"/>
        <v>50</v>
      </c>
      <c r="O66" s="16">
        <f t="shared" si="25"/>
        <v>0.68493150684931503</v>
      </c>
      <c r="P66" s="33"/>
      <c r="Q66" s="32">
        <f>SUM(B70:M70)/12</f>
        <v>3.4166666666666665</v>
      </c>
      <c r="R66" s="33">
        <f>M63/R62</f>
        <v>0.91428571428571426</v>
      </c>
    </row>
    <row r="67" spans="1:18" ht="15" customHeight="1" x14ac:dyDescent="0.25">
      <c r="A67" s="2" t="s">
        <v>30</v>
      </c>
      <c r="B67" s="24">
        <v>503</v>
      </c>
      <c r="C67" s="24">
        <v>531</v>
      </c>
      <c r="D67" s="24">
        <v>531</v>
      </c>
      <c r="E67" s="24">
        <v>529</v>
      </c>
      <c r="F67" s="24">
        <v>550</v>
      </c>
      <c r="G67" s="24">
        <v>562</v>
      </c>
      <c r="H67" s="24">
        <v>586</v>
      </c>
      <c r="I67" s="24">
        <v>585</v>
      </c>
      <c r="J67" s="24">
        <v>610</v>
      </c>
      <c r="K67" s="24">
        <v>610</v>
      </c>
      <c r="L67" s="24">
        <v>625</v>
      </c>
      <c r="M67" s="24">
        <f>'[1]November 2016'!$P$11+'[1]November 2016'!$P$13</f>
        <v>626</v>
      </c>
      <c r="N67" s="24">
        <f t="shared" si="24"/>
        <v>123</v>
      </c>
      <c r="O67" s="16">
        <f t="shared" si="25"/>
        <v>0.24453280318091453</v>
      </c>
      <c r="P67" s="33"/>
      <c r="Q67" s="25"/>
      <c r="R67" s="35"/>
    </row>
    <row r="68" spans="1:18" ht="15" customHeight="1" x14ac:dyDescent="0.25">
      <c r="A68" s="2" t="s">
        <v>31</v>
      </c>
      <c r="B68" s="24">
        <v>576</v>
      </c>
      <c r="C68" s="24">
        <v>608</v>
      </c>
      <c r="D68" s="24">
        <v>599</v>
      </c>
      <c r="E68" s="24">
        <v>611</v>
      </c>
      <c r="F68" s="24">
        <v>637</v>
      </c>
      <c r="G68" s="24">
        <v>689</v>
      </c>
      <c r="H68" s="24">
        <v>702</v>
      </c>
      <c r="I68" s="24">
        <v>701</v>
      </c>
      <c r="J68" s="24">
        <v>729</v>
      </c>
      <c r="K68" s="24">
        <v>737</v>
      </c>
      <c r="L68" s="24">
        <v>744</v>
      </c>
      <c r="M68" s="24">
        <f t="shared" ref="M68" si="28">SUM(M66:M67)</f>
        <v>749</v>
      </c>
      <c r="N68" s="24">
        <f t="shared" si="24"/>
        <v>173</v>
      </c>
      <c r="O68" s="16">
        <f t="shared" si="25"/>
        <v>0.30034722222222221</v>
      </c>
      <c r="P68" s="33"/>
      <c r="Q68" s="25"/>
    </row>
    <row r="69" spans="1:18" ht="15" customHeight="1" x14ac:dyDescent="0.25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33"/>
      <c r="Q69" s="25"/>
      <c r="R69" s="20" t="s">
        <v>38</v>
      </c>
    </row>
    <row r="70" spans="1:18" ht="15" customHeight="1" x14ac:dyDescent="0.25">
      <c r="A70" s="2" t="s">
        <v>3</v>
      </c>
      <c r="B70" s="24">
        <v>0</v>
      </c>
      <c r="C70" s="24">
        <v>6</v>
      </c>
      <c r="D70" s="24">
        <v>2</v>
      </c>
      <c r="E70" s="24">
        <v>2</v>
      </c>
      <c r="F70" s="24">
        <v>0</v>
      </c>
      <c r="G70" s="24">
        <v>8</v>
      </c>
      <c r="H70" s="24">
        <v>0</v>
      </c>
      <c r="I70" s="24">
        <v>1</v>
      </c>
      <c r="J70" s="24">
        <v>13</v>
      </c>
      <c r="K70" s="24">
        <v>1</v>
      </c>
      <c r="L70" s="24">
        <v>3</v>
      </c>
      <c r="M70" s="24">
        <f>'[1]November 2016'!$P$18</f>
        <v>5</v>
      </c>
      <c r="N70" s="24"/>
      <c r="O70" s="13"/>
      <c r="P70" s="52"/>
      <c r="Q70" s="34" t="s">
        <v>40</v>
      </c>
      <c r="R70" s="20" t="s">
        <v>37</v>
      </c>
    </row>
    <row r="71" spans="1:18" ht="15" customHeight="1" x14ac:dyDescent="0.25">
      <c r="A71" s="2" t="s">
        <v>2</v>
      </c>
      <c r="B71" s="24">
        <v>6</v>
      </c>
      <c r="C71" s="24">
        <v>4</v>
      </c>
      <c r="D71" s="24">
        <v>7</v>
      </c>
      <c r="E71" s="24">
        <v>7</v>
      </c>
      <c r="F71" s="24">
        <v>5</v>
      </c>
      <c r="G71" s="24">
        <v>4</v>
      </c>
      <c r="H71" s="24">
        <v>5</v>
      </c>
      <c r="I71" s="24">
        <v>5</v>
      </c>
      <c r="J71" s="24">
        <v>5</v>
      </c>
      <c r="K71" s="24">
        <v>4</v>
      </c>
      <c r="L71" s="24">
        <v>3</v>
      </c>
      <c r="M71" s="24">
        <f>'[1]November 2016'!$P$19</f>
        <v>4</v>
      </c>
      <c r="N71" s="24"/>
      <c r="O71" s="14"/>
      <c r="P71" s="34"/>
      <c r="Q71" s="36" t="s">
        <v>42</v>
      </c>
      <c r="R71" s="38" t="s">
        <v>44</v>
      </c>
    </row>
    <row r="72" spans="1:18" ht="15" customHeight="1" x14ac:dyDescent="0.25">
      <c r="A72" s="2" t="s">
        <v>32</v>
      </c>
      <c r="B72" s="26">
        <v>1.6655629139072847</v>
      </c>
      <c r="C72" s="26">
        <v>1.7524752475247525</v>
      </c>
      <c r="D72" s="26">
        <v>1.7641196013289036</v>
      </c>
      <c r="E72" s="26">
        <v>1.7932203389830508</v>
      </c>
      <c r="F72" s="26">
        <v>1.9031141868512111</v>
      </c>
      <c r="G72" s="26">
        <v>1.9379310344827587</v>
      </c>
      <c r="H72" s="26">
        <v>2.0137457044673539</v>
      </c>
      <c r="I72" s="26">
        <v>2.0383275261324041</v>
      </c>
      <c r="J72" s="26">
        <v>2.1328671328671329</v>
      </c>
      <c r="K72" s="26">
        <v>2.0962199312714778</v>
      </c>
      <c r="L72" s="26">
        <v>2.1701388888888888</v>
      </c>
      <c r="M72" s="26">
        <f t="shared" ref="M72" si="29">+M67/M63</f>
        <v>2.1736111111111112</v>
      </c>
      <c r="N72" s="26"/>
      <c r="O72" s="16"/>
      <c r="P72" s="33"/>
      <c r="Q72" s="32">
        <f>SUM(B71:M71)/12</f>
        <v>4.916666666666667</v>
      </c>
      <c r="R72" s="54">
        <f>[2]Sheet1!$O$16</f>
        <v>0.798348048988892</v>
      </c>
    </row>
    <row r="73" spans="1:18" ht="15" customHeight="1" x14ac:dyDescent="0.2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R73" s="16"/>
    </row>
    <row r="74" spans="1:18" ht="45" x14ac:dyDescent="0.25">
      <c r="A74" s="10" t="s">
        <v>45</v>
      </c>
      <c r="B74" s="27" t="s">
        <v>51</v>
      </c>
      <c r="C74" s="27" t="s">
        <v>52</v>
      </c>
      <c r="D74" s="27" t="s">
        <v>53</v>
      </c>
      <c r="E74" s="27" t="s">
        <v>54</v>
      </c>
      <c r="F74" s="27" t="s">
        <v>55</v>
      </c>
      <c r="G74" s="27" t="s">
        <v>56</v>
      </c>
      <c r="H74" s="27" t="s">
        <v>57</v>
      </c>
      <c r="I74" s="27" t="s">
        <v>63</v>
      </c>
      <c r="J74" s="27" t="s">
        <v>64</v>
      </c>
      <c r="K74" s="27" t="s">
        <v>68</v>
      </c>
      <c r="L74" s="27" t="s">
        <v>69</v>
      </c>
      <c r="M74" s="27" t="s">
        <v>70</v>
      </c>
      <c r="N74" s="72" t="s">
        <v>65</v>
      </c>
      <c r="O74" s="73" t="s">
        <v>66</v>
      </c>
      <c r="P74" s="17"/>
      <c r="Q74" s="17" t="s">
        <v>36</v>
      </c>
      <c r="R74" s="61" t="s">
        <v>67</v>
      </c>
    </row>
    <row r="75" spans="1:18" ht="15" customHeight="1" x14ac:dyDescent="0.25">
      <c r="A75" s="51" t="s">
        <v>0</v>
      </c>
      <c r="B75" s="24">
        <v>1194</v>
      </c>
      <c r="C75" s="24">
        <v>1212</v>
      </c>
      <c r="D75" s="24">
        <v>1214</v>
      </c>
      <c r="E75" s="24">
        <v>1209</v>
      </c>
      <c r="F75" s="24">
        <v>1217</v>
      </c>
      <c r="G75" s="24">
        <v>1227</v>
      </c>
      <c r="H75" s="24">
        <v>1228</v>
      </c>
      <c r="I75" s="24">
        <v>1227</v>
      </c>
      <c r="J75" s="24">
        <v>1219</v>
      </c>
      <c r="K75" s="24">
        <v>1216</v>
      </c>
      <c r="L75" s="24">
        <v>1199</v>
      </c>
      <c r="M75" s="24">
        <f t="shared" ref="M75" si="30">M5+M19+M33+M47+M61</f>
        <v>1212</v>
      </c>
      <c r="N75" s="24">
        <f t="shared" ref="N75:N82" si="31">M75-B75</f>
        <v>18</v>
      </c>
      <c r="O75" s="16">
        <f t="shared" ref="O75:O82" si="32">+N75/$B75</f>
        <v>1.507537688442211E-2</v>
      </c>
      <c r="P75" s="33"/>
      <c r="Q75" s="39" t="s">
        <v>26</v>
      </c>
      <c r="R75" s="39" t="s">
        <v>39</v>
      </c>
    </row>
    <row r="76" spans="1:18" ht="15" customHeight="1" x14ac:dyDescent="0.25">
      <c r="A76" s="51" t="s">
        <v>1</v>
      </c>
      <c r="B76" s="24">
        <v>446</v>
      </c>
      <c r="C76" s="24">
        <v>449</v>
      </c>
      <c r="D76" s="24">
        <v>451</v>
      </c>
      <c r="E76" s="24">
        <v>442</v>
      </c>
      <c r="F76" s="24">
        <v>418</v>
      </c>
      <c r="G76" s="24">
        <v>426</v>
      </c>
      <c r="H76" s="24">
        <v>431</v>
      </c>
      <c r="I76" s="24">
        <v>384</v>
      </c>
      <c r="J76" s="24">
        <v>362</v>
      </c>
      <c r="K76" s="24">
        <v>341</v>
      </c>
      <c r="L76" s="24">
        <v>377</v>
      </c>
      <c r="M76" s="24">
        <f t="shared" ref="M76" si="33">M6+M20+M34+M48+M62</f>
        <v>384</v>
      </c>
      <c r="N76" s="24">
        <f t="shared" si="31"/>
        <v>-62</v>
      </c>
      <c r="O76" s="16">
        <f t="shared" si="32"/>
        <v>-0.13901345291479822</v>
      </c>
      <c r="P76" s="33"/>
      <c r="Q76" s="33">
        <f>1-M76/M77</f>
        <v>0.75939849624060152</v>
      </c>
      <c r="R76" s="24">
        <f>R6+R20+R34+R48+R62</f>
        <v>1705</v>
      </c>
    </row>
    <row r="77" spans="1:18" ht="15" customHeight="1" x14ac:dyDescent="0.25">
      <c r="A77" s="51" t="s">
        <v>34</v>
      </c>
      <c r="B77" s="29">
        <v>1640</v>
      </c>
      <c r="C77" s="29">
        <v>1661</v>
      </c>
      <c r="D77" s="29">
        <v>1665</v>
      </c>
      <c r="E77" s="29">
        <v>1651</v>
      </c>
      <c r="F77" s="29">
        <v>1635</v>
      </c>
      <c r="G77" s="29">
        <v>1653</v>
      </c>
      <c r="H77" s="29">
        <v>1659</v>
      </c>
      <c r="I77" s="29">
        <v>1611</v>
      </c>
      <c r="J77" s="29">
        <v>1581</v>
      </c>
      <c r="K77" s="29">
        <v>1557</v>
      </c>
      <c r="L77" s="29">
        <v>1576</v>
      </c>
      <c r="M77" s="29">
        <f t="shared" ref="M77" si="34">SUM(M75:M76)</f>
        <v>1596</v>
      </c>
      <c r="N77" s="24">
        <f t="shared" si="31"/>
        <v>-44</v>
      </c>
      <c r="O77" s="16">
        <f t="shared" si="32"/>
        <v>-2.6829268292682926E-2</v>
      </c>
      <c r="P77" s="33"/>
      <c r="Q77" s="34"/>
      <c r="R77" s="35"/>
    </row>
    <row r="78" spans="1:18" ht="15" customHeight="1" x14ac:dyDescent="0.25">
      <c r="A78" s="51" t="s">
        <v>27</v>
      </c>
      <c r="B78" s="24">
        <v>169</v>
      </c>
      <c r="C78" s="24">
        <v>165</v>
      </c>
      <c r="D78" s="24">
        <v>166</v>
      </c>
      <c r="E78" s="24">
        <v>170</v>
      </c>
      <c r="F78" s="24">
        <v>169</v>
      </c>
      <c r="G78" s="24">
        <v>160</v>
      </c>
      <c r="H78" s="24">
        <v>108</v>
      </c>
      <c r="I78" s="24">
        <v>108</v>
      </c>
      <c r="J78" s="24">
        <v>107</v>
      </c>
      <c r="K78" s="24">
        <v>108</v>
      </c>
      <c r="L78" s="24">
        <v>102</v>
      </c>
      <c r="M78" s="24">
        <f t="shared" ref="M78" si="35">M8+M22+M36+M50+M64</f>
        <v>97</v>
      </c>
      <c r="N78" s="24">
        <f t="shared" si="31"/>
        <v>-72</v>
      </c>
      <c r="O78" s="16">
        <f t="shared" si="32"/>
        <v>-0.42603550295857989</v>
      </c>
      <c r="P78" s="33"/>
      <c r="Q78" s="40" t="s">
        <v>40</v>
      </c>
      <c r="R78" s="40" t="s">
        <v>43</v>
      </c>
    </row>
    <row r="79" spans="1:18" ht="15" customHeight="1" x14ac:dyDescent="0.25">
      <c r="A79" s="51" t="s">
        <v>29</v>
      </c>
      <c r="B79" s="24">
        <v>1809</v>
      </c>
      <c r="C79" s="24">
        <v>1826</v>
      </c>
      <c r="D79" s="24">
        <v>1831</v>
      </c>
      <c r="E79" s="24">
        <v>1821</v>
      </c>
      <c r="F79" s="24">
        <v>1804</v>
      </c>
      <c r="G79" s="24">
        <v>1813</v>
      </c>
      <c r="H79" s="24">
        <v>1767</v>
      </c>
      <c r="I79" s="24">
        <v>1719</v>
      </c>
      <c r="J79" s="24">
        <v>1688</v>
      </c>
      <c r="K79" s="24">
        <v>1665</v>
      </c>
      <c r="L79" s="24">
        <v>1678</v>
      </c>
      <c r="M79" s="24">
        <f t="shared" ref="M79" si="36">+SUM(M77:M78)</f>
        <v>1693</v>
      </c>
      <c r="N79" s="24">
        <f t="shared" si="31"/>
        <v>-116</v>
      </c>
      <c r="O79" s="16">
        <f t="shared" si="32"/>
        <v>-6.4123825317855168E-2</v>
      </c>
      <c r="P79" s="33"/>
      <c r="Q79" s="41" t="s">
        <v>41</v>
      </c>
      <c r="R79" s="42" t="s">
        <v>39</v>
      </c>
    </row>
    <row r="80" spans="1:18" ht="15" customHeight="1" x14ac:dyDescent="0.25">
      <c r="A80" s="51" t="s">
        <v>58</v>
      </c>
      <c r="B80" s="24">
        <v>710</v>
      </c>
      <c r="C80" s="24">
        <v>696</v>
      </c>
      <c r="D80" s="24">
        <v>633</v>
      </c>
      <c r="E80" s="24">
        <v>634</v>
      </c>
      <c r="F80" s="24">
        <v>683</v>
      </c>
      <c r="G80" s="24">
        <v>784</v>
      </c>
      <c r="H80" s="24">
        <v>784</v>
      </c>
      <c r="I80" s="24">
        <v>777</v>
      </c>
      <c r="J80" s="24">
        <v>783</v>
      </c>
      <c r="K80" s="24">
        <v>835</v>
      </c>
      <c r="L80" s="24">
        <v>857</v>
      </c>
      <c r="M80" s="24">
        <f t="shared" ref="M80" si="37">M10+M24+M38+M52+M66</f>
        <v>881</v>
      </c>
      <c r="N80" s="24">
        <f t="shared" si="31"/>
        <v>171</v>
      </c>
      <c r="O80" s="16">
        <f t="shared" si="32"/>
        <v>0.24084507042253522</v>
      </c>
      <c r="P80" s="33"/>
      <c r="Q80" s="32">
        <f>SUM(B84:M84)/12</f>
        <v>36.166666666666664</v>
      </c>
      <c r="R80" s="33">
        <f>M77/R76</f>
        <v>0.93607038123167152</v>
      </c>
    </row>
    <row r="81" spans="1:18" ht="15" customHeight="1" x14ac:dyDescent="0.25">
      <c r="A81" s="51" t="s">
        <v>30</v>
      </c>
      <c r="B81" s="24">
        <v>2557</v>
      </c>
      <c r="C81" s="24">
        <v>2645</v>
      </c>
      <c r="D81" s="24">
        <v>2675</v>
      </c>
      <c r="E81" s="24">
        <v>2668</v>
      </c>
      <c r="F81" s="24">
        <v>2686</v>
      </c>
      <c r="G81" s="24">
        <v>2704</v>
      </c>
      <c r="H81" s="24">
        <v>2710</v>
      </c>
      <c r="I81" s="24">
        <v>2749</v>
      </c>
      <c r="J81" s="24">
        <v>2780</v>
      </c>
      <c r="K81" s="24">
        <v>2830</v>
      </c>
      <c r="L81" s="24">
        <v>2879</v>
      </c>
      <c r="M81" s="24">
        <f t="shared" ref="M81" si="38">M11+M25+M39+M53+M67</f>
        <v>2870</v>
      </c>
      <c r="N81" s="24">
        <f t="shared" si="31"/>
        <v>313</v>
      </c>
      <c r="O81" s="16">
        <f t="shared" si="32"/>
        <v>0.12240907313257723</v>
      </c>
      <c r="P81" s="33"/>
      <c r="Q81" s="25"/>
      <c r="R81" s="35"/>
    </row>
    <row r="82" spans="1:18" ht="15" customHeight="1" x14ac:dyDescent="0.25">
      <c r="A82" s="51" t="s">
        <v>31</v>
      </c>
      <c r="B82" s="24">
        <v>3267</v>
      </c>
      <c r="C82" s="24">
        <v>3341</v>
      </c>
      <c r="D82" s="24">
        <v>3308</v>
      </c>
      <c r="E82" s="24">
        <v>3302</v>
      </c>
      <c r="F82" s="24">
        <v>3369</v>
      </c>
      <c r="G82" s="24">
        <v>3488</v>
      </c>
      <c r="H82" s="24">
        <v>3494</v>
      </c>
      <c r="I82" s="24">
        <v>3526</v>
      </c>
      <c r="J82" s="24">
        <v>3563</v>
      </c>
      <c r="K82" s="24">
        <v>3665</v>
      </c>
      <c r="L82" s="24">
        <v>3736</v>
      </c>
      <c r="M82" s="24">
        <f t="shared" ref="M82" si="39">SUM(M80+M81)</f>
        <v>3751</v>
      </c>
      <c r="N82" s="24">
        <f t="shared" si="31"/>
        <v>484</v>
      </c>
      <c r="O82" s="16">
        <f t="shared" si="32"/>
        <v>0.14814814814814814</v>
      </c>
      <c r="P82" s="33"/>
      <c r="Q82" s="25"/>
    </row>
    <row r="83" spans="1:18" ht="15" customHeight="1" x14ac:dyDescent="0.25">
      <c r="A83" s="58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33"/>
      <c r="Q83" s="25"/>
      <c r="R83" s="43" t="s">
        <v>38</v>
      </c>
    </row>
    <row r="84" spans="1:18" ht="15" customHeight="1" x14ac:dyDescent="0.25">
      <c r="A84" s="51" t="s">
        <v>3</v>
      </c>
      <c r="B84" s="24">
        <v>9</v>
      </c>
      <c r="C84" s="24">
        <v>45</v>
      </c>
      <c r="D84" s="24">
        <v>42</v>
      </c>
      <c r="E84" s="24">
        <v>38</v>
      </c>
      <c r="F84" s="24">
        <v>26</v>
      </c>
      <c r="G84" s="24">
        <v>40</v>
      </c>
      <c r="H84" s="24">
        <v>40</v>
      </c>
      <c r="I84" s="24">
        <v>18</v>
      </c>
      <c r="J84" s="24">
        <v>39</v>
      </c>
      <c r="K84" s="24">
        <v>35</v>
      </c>
      <c r="L84" s="24">
        <v>50</v>
      </c>
      <c r="M84" s="24">
        <f t="shared" ref="M84" si="40">M14+M28+M42+M56+M70</f>
        <v>52</v>
      </c>
      <c r="N84" s="24"/>
      <c r="O84" s="6"/>
      <c r="P84" s="24"/>
      <c r="Q84" s="40" t="s">
        <v>40</v>
      </c>
      <c r="R84" s="43" t="s">
        <v>37</v>
      </c>
    </row>
    <row r="85" spans="1:18" ht="15" customHeight="1" x14ac:dyDescent="0.25">
      <c r="A85" s="51" t="s">
        <v>2</v>
      </c>
      <c r="B85" s="24">
        <v>25</v>
      </c>
      <c r="C85" s="24">
        <v>17</v>
      </c>
      <c r="D85" s="24">
        <v>33</v>
      </c>
      <c r="E85" s="24">
        <v>25</v>
      </c>
      <c r="F85" s="24">
        <v>16</v>
      </c>
      <c r="G85" s="24">
        <v>26</v>
      </c>
      <c r="H85" s="24">
        <v>81</v>
      </c>
      <c r="I85" s="24">
        <v>35</v>
      </c>
      <c r="J85" s="24">
        <v>37</v>
      </c>
      <c r="K85" s="24">
        <v>23</v>
      </c>
      <c r="L85" s="24">
        <v>28</v>
      </c>
      <c r="M85" s="24">
        <f t="shared" ref="M85" si="41">M15+M29+M43+M57+M71</f>
        <v>41</v>
      </c>
      <c r="N85" s="24"/>
      <c r="O85" s="11"/>
      <c r="P85" s="40"/>
      <c r="Q85" s="41" t="s">
        <v>42</v>
      </c>
      <c r="R85" s="44" t="s">
        <v>44</v>
      </c>
    </row>
    <row r="86" spans="1:18" ht="15" customHeight="1" x14ac:dyDescent="0.25">
      <c r="A86" s="51" t="s">
        <v>32</v>
      </c>
      <c r="B86" s="26">
        <v>1.5591463414634146</v>
      </c>
      <c r="C86" s="26">
        <v>1.592414208308248</v>
      </c>
      <c r="D86" s="26">
        <v>1.6066066066066067</v>
      </c>
      <c r="E86" s="26">
        <v>1.6159903089036947</v>
      </c>
      <c r="F86" s="26">
        <v>1.6428134556574923</v>
      </c>
      <c r="G86" s="26">
        <v>1.6358136721113128</v>
      </c>
      <c r="H86" s="26">
        <v>1.6335141651597347</v>
      </c>
      <c r="I86" s="26">
        <v>1.7063935443823712</v>
      </c>
      <c r="J86" s="26">
        <v>1.758380771663504</v>
      </c>
      <c r="K86" s="26">
        <v>1.8175979447655748</v>
      </c>
      <c r="L86" s="26">
        <v>1.8267766497461928</v>
      </c>
      <c r="M86" s="26">
        <f t="shared" ref="M86" si="42">+M81/M77</f>
        <v>1.7982456140350878</v>
      </c>
      <c r="N86" s="26"/>
      <c r="O86" s="16"/>
      <c r="P86" s="33"/>
      <c r="Q86" s="32">
        <f>SUM(B85:M85)/12</f>
        <v>32.25</v>
      </c>
      <c r="R86" s="54">
        <f>[2]Sheet1!$O$30</f>
        <v>0.78410410147916654</v>
      </c>
    </row>
    <row r="87" spans="1:18" ht="15" customHeight="1" x14ac:dyDescent="0.25">
      <c r="A87" s="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R87" s="16"/>
    </row>
    <row r="88" spans="1:18" ht="15" customHeight="1" x14ac:dyDescent="0.25">
      <c r="A88" s="11" t="s">
        <v>48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R88" s="16"/>
    </row>
    <row r="89" spans="1:18" ht="45" x14ac:dyDescent="0.25">
      <c r="A89" s="7" t="s">
        <v>7</v>
      </c>
      <c r="B89" s="8" t="s">
        <v>51</v>
      </c>
      <c r="C89" s="4" t="s">
        <v>52</v>
      </c>
      <c r="D89" s="4" t="s">
        <v>53</v>
      </c>
      <c r="E89" s="4" t="s">
        <v>54</v>
      </c>
      <c r="F89" s="4" t="s">
        <v>55</v>
      </c>
      <c r="G89" s="4" t="s">
        <v>56</v>
      </c>
      <c r="H89" s="4" t="s">
        <v>57</v>
      </c>
      <c r="I89" s="4" t="s">
        <v>63</v>
      </c>
      <c r="J89" s="4" t="s">
        <v>64</v>
      </c>
      <c r="K89" s="4" t="s">
        <v>68</v>
      </c>
      <c r="L89" s="4" t="s">
        <v>69</v>
      </c>
      <c r="M89" s="4" t="s">
        <v>70</v>
      </c>
      <c r="N89" s="65" t="s">
        <v>65</v>
      </c>
      <c r="O89" s="66" t="s">
        <v>66</v>
      </c>
      <c r="P89" s="15"/>
      <c r="Q89" s="15" t="s">
        <v>36</v>
      </c>
      <c r="R89" s="60" t="s">
        <v>67</v>
      </c>
    </row>
    <row r="90" spans="1:18" ht="15" customHeight="1" x14ac:dyDescent="0.25">
      <c r="A90" s="2" t="s">
        <v>0</v>
      </c>
      <c r="B90" s="24">
        <v>376</v>
      </c>
      <c r="C90" s="24">
        <v>362</v>
      </c>
      <c r="D90" s="24">
        <v>358</v>
      </c>
      <c r="E90" s="24">
        <v>353</v>
      </c>
      <c r="F90" s="24">
        <v>355</v>
      </c>
      <c r="G90" s="24">
        <v>354</v>
      </c>
      <c r="H90" s="24">
        <v>356</v>
      </c>
      <c r="I90" s="24">
        <v>355</v>
      </c>
      <c r="J90" s="24">
        <v>349</v>
      </c>
      <c r="K90" s="24">
        <v>340</v>
      </c>
      <c r="L90" s="24">
        <v>329</v>
      </c>
      <c r="M90" s="24">
        <f>'[1]November 2016'!$E$15</f>
        <v>319</v>
      </c>
      <c r="N90" s="24">
        <f t="shared" ref="N90:N97" si="43">M90-B90</f>
        <v>-57</v>
      </c>
      <c r="O90" s="16">
        <f t="shared" ref="O90:O97" si="44">+N90/$B90</f>
        <v>-0.15159574468085107</v>
      </c>
      <c r="P90" s="33"/>
      <c r="Q90" s="31" t="s">
        <v>26</v>
      </c>
      <c r="R90" s="31" t="s">
        <v>39</v>
      </c>
    </row>
    <row r="91" spans="1:18" ht="15" customHeight="1" x14ac:dyDescent="0.25">
      <c r="A91" s="2" t="s">
        <v>1</v>
      </c>
      <c r="B91" s="24">
        <v>198</v>
      </c>
      <c r="C91" s="24">
        <v>229</v>
      </c>
      <c r="D91" s="24">
        <v>244</v>
      </c>
      <c r="E91" s="24">
        <v>235</v>
      </c>
      <c r="F91" s="24">
        <v>222</v>
      </c>
      <c r="G91" s="24">
        <v>214</v>
      </c>
      <c r="H91" s="24">
        <v>209</v>
      </c>
      <c r="I91" s="24">
        <v>215</v>
      </c>
      <c r="J91" s="24">
        <v>220</v>
      </c>
      <c r="K91" s="24">
        <v>232</v>
      </c>
      <c r="L91" s="24">
        <v>244</v>
      </c>
      <c r="M91" s="24">
        <f>'[1]November 2016'!$E$16+'[1]November 2016'!$E$19</f>
        <v>249</v>
      </c>
      <c r="N91" s="24">
        <f t="shared" si="43"/>
        <v>51</v>
      </c>
      <c r="O91" s="16">
        <f t="shared" si="44"/>
        <v>0.25757575757575757</v>
      </c>
      <c r="P91" s="33"/>
      <c r="Q91" s="33">
        <f>1-M91/M92</f>
        <v>0.56161971830985913</v>
      </c>
      <c r="R91" s="52">
        <v>615</v>
      </c>
    </row>
    <row r="92" spans="1:18" ht="15" customHeight="1" x14ac:dyDescent="0.25">
      <c r="A92" s="2" t="s">
        <v>34</v>
      </c>
      <c r="B92" s="29">
        <v>574</v>
      </c>
      <c r="C92" s="29">
        <v>591</v>
      </c>
      <c r="D92" s="29">
        <v>602</v>
      </c>
      <c r="E92" s="29">
        <v>588</v>
      </c>
      <c r="F92" s="29">
        <v>577</v>
      </c>
      <c r="G92" s="29">
        <v>568</v>
      </c>
      <c r="H92" s="29">
        <v>565</v>
      </c>
      <c r="I92" s="29">
        <v>570</v>
      </c>
      <c r="J92" s="29">
        <v>569</v>
      </c>
      <c r="K92" s="29">
        <v>572</v>
      </c>
      <c r="L92" s="29">
        <v>573</v>
      </c>
      <c r="M92" s="29">
        <f t="shared" ref="M92" si="45">SUM(M90:M91)</f>
        <v>568</v>
      </c>
      <c r="N92" s="24">
        <f t="shared" si="43"/>
        <v>-6</v>
      </c>
      <c r="O92" s="16">
        <f t="shared" si="44"/>
        <v>-1.0452961672473868E-2</v>
      </c>
      <c r="P92" s="33"/>
      <c r="Q92" s="34"/>
      <c r="R92" s="35"/>
    </row>
    <row r="93" spans="1:18" ht="15" customHeight="1" x14ac:dyDescent="0.25">
      <c r="A93" s="2" t="s">
        <v>27</v>
      </c>
      <c r="B93" s="24">
        <v>55</v>
      </c>
      <c r="C93" s="24">
        <v>56</v>
      </c>
      <c r="D93" s="24">
        <v>56</v>
      </c>
      <c r="E93" s="24">
        <v>56</v>
      </c>
      <c r="F93" s="24">
        <v>56</v>
      </c>
      <c r="G93" s="24">
        <v>55</v>
      </c>
      <c r="H93" s="24">
        <v>49</v>
      </c>
      <c r="I93" s="24">
        <v>42</v>
      </c>
      <c r="J93" s="24">
        <v>32</v>
      </c>
      <c r="K93" s="24">
        <v>22</v>
      </c>
      <c r="L93" s="24">
        <v>14</v>
      </c>
      <c r="M93" s="24">
        <f>'[1]November 2016'!$E$17</f>
        <v>4</v>
      </c>
      <c r="N93" s="24">
        <f t="shared" si="43"/>
        <v>-51</v>
      </c>
      <c r="O93" s="16">
        <f t="shared" si="44"/>
        <v>-0.92727272727272725</v>
      </c>
      <c r="P93" s="33"/>
      <c r="Q93" s="34" t="s">
        <v>40</v>
      </c>
      <c r="R93" s="34" t="s">
        <v>43</v>
      </c>
    </row>
    <row r="94" spans="1:18" ht="15" customHeight="1" x14ac:dyDescent="0.25">
      <c r="A94" s="2" t="s">
        <v>29</v>
      </c>
      <c r="B94" s="24">
        <v>629</v>
      </c>
      <c r="C94" s="24">
        <v>647</v>
      </c>
      <c r="D94" s="24">
        <v>658</v>
      </c>
      <c r="E94" s="24">
        <v>644</v>
      </c>
      <c r="F94" s="24">
        <v>633</v>
      </c>
      <c r="G94" s="24">
        <v>623</v>
      </c>
      <c r="H94" s="24">
        <v>614</v>
      </c>
      <c r="I94" s="24">
        <v>612</v>
      </c>
      <c r="J94" s="24">
        <v>601</v>
      </c>
      <c r="K94" s="24">
        <v>594</v>
      </c>
      <c r="L94" s="24">
        <v>587</v>
      </c>
      <c r="M94" s="24">
        <f t="shared" ref="M94" si="46">+SUM(M92:M93)</f>
        <v>572</v>
      </c>
      <c r="N94" s="24">
        <f t="shared" si="43"/>
        <v>-57</v>
      </c>
      <c r="O94" s="16">
        <f t="shared" si="44"/>
        <v>-9.0620031796502382E-2</v>
      </c>
      <c r="P94" s="33"/>
      <c r="Q94" s="36" t="s">
        <v>41</v>
      </c>
      <c r="R94" s="37" t="s">
        <v>39</v>
      </c>
    </row>
    <row r="95" spans="1:18" ht="15" customHeight="1" x14ac:dyDescent="0.25">
      <c r="A95" s="2" t="s">
        <v>58</v>
      </c>
      <c r="B95" s="24">
        <v>407</v>
      </c>
      <c r="C95" s="24">
        <v>398</v>
      </c>
      <c r="D95" s="24">
        <v>395</v>
      </c>
      <c r="E95" s="24">
        <v>379</v>
      </c>
      <c r="F95" s="24">
        <v>375</v>
      </c>
      <c r="G95" s="24">
        <v>429</v>
      </c>
      <c r="H95" s="24">
        <v>413</v>
      </c>
      <c r="I95" s="24">
        <v>393</v>
      </c>
      <c r="J95" s="24">
        <v>428</v>
      </c>
      <c r="K95" s="24">
        <v>452</v>
      </c>
      <c r="L95" s="24">
        <v>487</v>
      </c>
      <c r="M95" s="24">
        <f>'[1]November 2016'!$E$9</f>
        <v>488</v>
      </c>
      <c r="N95" s="24">
        <f t="shared" si="43"/>
        <v>81</v>
      </c>
      <c r="O95" s="16">
        <f t="shared" si="44"/>
        <v>0.19901719901719903</v>
      </c>
      <c r="P95" s="33"/>
      <c r="Q95" s="32">
        <f>SUM(B99:M99)/12</f>
        <v>9.25</v>
      </c>
      <c r="R95" s="33">
        <f>M92/R91</f>
        <v>0.92357723577235773</v>
      </c>
    </row>
    <row r="96" spans="1:18" ht="15" customHeight="1" x14ac:dyDescent="0.25">
      <c r="A96" s="2" t="s">
        <v>30</v>
      </c>
      <c r="B96" s="24">
        <v>757</v>
      </c>
      <c r="C96" s="24">
        <v>747</v>
      </c>
      <c r="D96" s="24">
        <v>718</v>
      </c>
      <c r="E96" s="24">
        <v>738</v>
      </c>
      <c r="F96" s="24">
        <v>769</v>
      </c>
      <c r="G96" s="24">
        <v>738</v>
      </c>
      <c r="H96" s="24">
        <v>731</v>
      </c>
      <c r="I96" s="24">
        <v>712</v>
      </c>
      <c r="J96" s="24">
        <v>704</v>
      </c>
      <c r="K96" s="24">
        <v>701</v>
      </c>
      <c r="L96" s="24">
        <v>681</v>
      </c>
      <c r="M96" s="24">
        <f>'[1]November 2016'!$E$11+'[1]November 2016'!$E$13</f>
        <v>663</v>
      </c>
      <c r="N96" s="24">
        <f t="shared" si="43"/>
        <v>-94</v>
      </c>
      <c r="O96" s="16">
        <f t="shared" si="44"/>
        <v>-0.12417437252311757</v>
      </c>
      <c r="P96" s="33"/>
      <c r="Q96" s="25"/>
      <c r="R96" s="35"/>
    </row>
    <row r="97" spans="1:18" ht="15" customHeight="1" x14ac:dyDescent="0.25">
      <c r="A97" s="2" t="s">
        <v>31</v>
      </c>
      <c r="B97" s="24">
        <v>1164</v>
      </c>
      <c r="C97" s="24">
        <v>1145</v>
      </c>
      <c r="D97" s="24">
        <v>1113</v>
      </c>
      <c r="E97" s="24">
        <v>1117</v>
      </c>
      <c r="F97" s="24">
        <v>1144</v>
      </c>
      <c r="G97" s="24">
        <v>1167</v>
      </c>
      <c r="H97" s="24">
        <v>1144</v>
      </c>
      <c r="I97" s="24">
        <v>1105</v>
      </c>
      <c r="J97" s="24">
        <v>1132</v>
      </c>
      <c r="K97" s="24">
        <v>1153</v>
      </c>
      <c r="L97" s="24">
        <v>1168</v>
      </c>
      <c r="M97" s="24">
        <f t="shared" ref="M97" si="47">SUM(M95:M96)</f>
        <v>1151</v>
      </c>
      <c r="N97" s="24">
        <f t="shared" si="43"/>
        <v>-13</v>
      </c>
      <c r="O97" s="16">
        <f t="shared" si="44"/>
        <v>-1.1168384879725086E-2</v>
      </c>
      <c r="P97" s="33"/>
      <c r="Q97" s="25"/>
    </row>
    <row r="98" spans="1:18" ht="15" customHeight="1" x14ac:dyDescent="0.25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33"/>
      <c r="Q98" s="25"/>
      <c r="R98" s="20" t="s">
        <v>38</v>
      </c>
    </row>
    <row r="99" spans="1:18" ht="15" customHeight="1" x14ac:dyDescent="0.25">
      <c r="A99" s="2" t="s">
        <v>3</v>
      </c>
      <c r="B99" s="24">
        <v>8</v>
      </c>
      <c r="C99" s="24">
        <v>21</v>
      </c>
      <c r="D99" s="24">
        <v>20</v>
      </c>
      <c r="E99" s="24">
        <v>12</v>
      </c>
      <c r="F99" s="24">
        <v>18</v>
      </c>
      <c r="G99" s="24">
        <v>4</v>
      </c>
      <c r="H99" s="24">
        <v>1</v>
      </c>
      <c r="I99" s="24">
        <v>9</v>
      </c>
      <c r="J99" s="24">
        <v>5</v>
      </c>
      <c r="K99" s="24">
        <v>7</v>
      </c>
      <c r="L99" s="24">
        <v>6</v>
      </c>
      <c r="M99" s="24">
        <f>'[1]November 2016'!$E$18</f>
        <v>0</v>
      </c>
      <c r="N99" s="24"/>
      <c r="O99" s="13"/>
      <c r="P99" s="52"/>
      <c r="Q99" s="34" t="s">
        <v>40</v>
      </c>
      <c r="R99" s="20" t="s">
        <v>37</v>
      </c>
    </row>
    <row r="100" spans="1:18" ht="15" customHeight="1" x14ac:dyDescent="0.25">
      <c r="A100" s="2" t="s">
        <v>2</v>
      </c>
      <c r="B100" s="24">
        <v>0</v>
      </c>
      <c r="C100" s="24">
        <v>1</v>
      </c>
      <c r="D100" s="24">
        <v>17</v>
      </c>
      <c r="E100" s="24">
        <v>9</v>
      </c>
      <c r="F100" s="24">
        <v>18</v>
      </c>
      <c r="G100" s="24">
        <v>9</v>
      </c>
      <c r="H100" s="24">
        <v>5</v>
      </c>
      <c r="I100" s="24">
        <v>6</v>
      </c>
      <c r="J100" s="24">
        <v>4</v>
      </c>
      <c r="K100" s="24">
        <v>6</v>
      </c>
      <c r="L100" s="24">
        <v>5</v>
      </c>
      <c r="M100" s="24">
        <f>'[1]November 2016'!$E$19</f>
        <v>0</v>
      </c>
      <c r="N100" s="24"/>
      <c r="O100" s="14"/>
      <c r="P100" s="34"/>
      <c r="Q100" s="36" t="s">
        <v>42</v>
      </c>
      <c r="R100" s="38" t="s">
        <v>44</v>
      </c>
    </row>
    <row r="101" spans="1:18" ht="15" customHeight="1" x14ac:dyDescent="0.25">
      <c r="A101" s="2" t="s">
        <v>32</v>
      </c>
      <c r="B101" s="26">
        <v>1.3188153310104529</v>
      </c>
      <c r="C101" s="26">
        <v>1.2639593908629441</v>
      </c>
      <c r="D101" s="26">
        <v>1.1926910299003322</v>
      </c>
      <c r="E101" s="26">
        <v>1.2551020408163265</v>
      </c>
      <c r="F101" s="26">
        <v>1.3327556325823224</v>
      </c>
      <c r="G101" s="26">
        <v>1.2992957746478873</v>
      </c>
      <c r="H101" s="26">
        <v>1.2938053097345132</v>
      </c>
      <c r="I101" s="26">
        <v>1.249122807017544</v>
      </c>
      <c r="J101" s="26">
        <v>1.2372583479789103</v>
      </c>
      <c r="K101" s="26">
        <v>1.2255244755244756</v>
      </c>
      <c r="L101" s="26">
        <v>1.1884816753926701</v>
      </c>
      <c r="M101" s="26">
        <f t="shared" ref="M101" si="48">+M96/M92</f>
        <v>1.1672535211267605</v>
      </c>
      <c r="N101" s="26"/>
      <c r="O101" s="16"/>
      <c r="P101" s="33"/>
      <c r="Q101" s="32">
        <f>SUM(B100:M100)/12</f>
        <v>6.666666666666667</v>
      </c>
      <c r="R101" s="54">
        <f>[2]Sheet1!$O$6</f>
        <v>0.85774179557611685</v>
      </c>
    </row>
    <row r="102" spans="1:18" ht="15" customHeight="1" x14ac:dyDescent="0.25">
      <c r="A102" s="1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R102" s="16"/>
    </row>
    <row r="103" spans="1:18" ht="45" x14ac:dyDescent="0.25">
      <c r="A103" s="7" t="s">
        <v>10</v>
      </c>
      <c r="B103" s="8" t="s">
        <v>51</v>
      </c>
      <c r="C103" s="4" t="s">
        <v>52</v>
      </c>
      <c r="D103" s="4" t="s">
        <v>53</v>
      </c>
      <c r="E103" s="4" t="s">
        <v>54</v>
      </c>
      <c r="F103" s="4" t="s">
        <v>55</v>
      </c>
      <c r="G103" s="4" t="s">
        <v>56</v>
      </c>
      <c r="H103" s="4" t="s">
        <v>57</v>
      </c>
      <c r="I103" s="4" t="s">
        <v>63</v>
      </c>
      <c r="J103" s="4" t="s">
        <v>64</v>
      </c>
      <c r="K103" s="4" t="s">
        <v>68</v>
      </c>
      <c r="L103" s="4" t="s">
        <v>69</v>
      </c>
      <c r="M103" s="4" t="s">
        <v>70</v>
      </c>
      <c r="N103" s="65" t="s">
        <v>65</v>
      </c>
      <c r="O103" s="66" t="s">
        <v>66</v>
      </c>
      <c r="P103" s="15"/>
      <c r="Q103" s="15" t="s">
        <v>36</v>
      </c>
      <c r="R103" s="60" t="s">
        <v>67</v>
      </c>
    </row>
    <row r="104" spans="1:18" ht="15" customHeight="1" x14ac:dyDescent="0.25">
      <c r="A104" s="2" t="s">
        <v>0</v>
      </c>
      <c r="B104" s="24">
        <v>517</v>
      </c>
      <c r="C104" s="24">
        <v>514</v>
      </c>
      <c r="D104" s="24">
        <v>515</v>
      </c>
      <c r="E104" s="24">
        <v>509</v>
      </c>
      <c r="F104" s="24">
        <v>500</v>
      </c>
      <c r="G104" s="24">
        <v>506</v>
      </c>
      <c r="H104" s="24">
        <v>506</v>
      </c>
      <c r="I104" s="24">
        <v>491</v>
      </c>
      <c r="J104" s="24">
        <v>489</v>
      </c>
      <c r="K104" s="24">
        <v>497</v>
      </c>
      <c r="L104" s="24">
        <v>487</v>
      </c>
      <c r="M104" s="24">
        <f>'[1]November 2016'!$F$15</f>
        <v>484</v>
      </c>
      <c r="N104" s="24">
        <f t="shared" ref="N104:N111" si="49">M104-B104</f>
        <v>-33</v>
      </c>
      <c r="O104" s="16">
        <f t="shared" ref="O104:O111" si="50">+N104/$B104</f>
        <v>-6.3829787234042548E-2</v>
      </c>
      <c r="P104" s="33"/>
      <c r="Q104" s="31" t="s">
        <v>26</v>
      </c>
      <c r="R104" s="31" t="s">
        <v>39</v>
      </c>
    </row>
    <row r="105" spans="1:18" ht="15" customHeight="1" x14ac:dyDescent="0.25">
      <c r="A105" s="2" t="s">
        <v>1</v>
      </c>
      <c r="B105" s="24">
        <v>158</v>
      </c>
      <c r="C105" s="24">
        <v>150</v>
      </c>
      <c r="D105" s="24">
        <v>139</v>
      </c>
      <c r="E105" s="24">
        <v>131</v>
      </c>
      <c r="F105" s="24">
        <v>133</v>
      </c>
      <c r="G105" s="24">
        <v>113</v>
      </c>
      <c r="H105" s="24">
        <v>107</v>
      </c>
      <c r="I105" s="24">
        <v>122</v>
      </c>
      <c r="J105" s="24">
        <v>134</v>
      </c>
      <c r="K105" s="24">
        <v>143</v>
      </c>
      <c r="L105" s="24">
        <v>152</v>
      </c>
      <c r="M105" s="24">
        <f>'[1]November 2016'!$F$16+'[1]November 2016'!$F$19</f>
        <v>153</v>
      </c>
      <c r="N105" s="24">
        <f t="shared" si="49"/>
        <v>-5</v>
      </c>
      <c r="O105" s="16">
        <f t="shared" si="50"/>
        <v>-3.1645569620253167E-2</v>
      </c>
      <c r="P105" s="33"/>
      <c r="Q105" s="33">
        <f>1-M105/M106</f>
        <v>0.75981161695447408</v>
      </c>
      <c r="R105" s="52">
        <v>650</v>
      </c>
    </row>
    <row r="106" spans="1:18" ht="15" customHeight="1" x14ac:dyDescent="0.25">
      <c r="A106" s="2" t="s">
        <v>34</v>
      </c>
      <c r="B106" s="29">
        <v>675</v>
      </c>
      <c r="C106" s="29">
        <v>664</v>
      </c>
      <c r="D106" s="29">
        <v>654</v>
      </c>
      <c r="E106" s="29">
        <v>640</v>
      </c>
      <c r="F106" s="29">
        <v>633</v>
      </c>
      <c r="G106" s="29">
        <v>619</v>
      </c>
      <c r="H106" s="29">
        <v>613</v>
      </c>
      <c r="I106" s="29">
        <v>613</v>
      </c>
      <c r="J106" s="29">
        <v>623</v>
      </c>
      <c r="K106" s="29">
        <v>640</v>
      </c>
      <c r="L106" s="29">
        <v>639</v>
      </c>
      <c r="M106" s="29">
        <f t="shared" ref="M106" si="51">SUM(M104:M105)</f>
        <v>637</v>
      </c>
      <c r="N106" s="24">
        <f t="shared" si="49"/>
        <v>-38</v>
      </c>
      <c r="O106" s="16">
        <f t="shared" si="50"/>
        <v>-5.6296296296296296E-2</v>
      </c>
      <c r="P106" s="33"/>
      <c r="Q106" s="34"/>
      <c r="R106" s="35"/>
    </row>
    <row r="107" spans="1:18" ht="15" customHeight="1" x14ac:dyDescent="0.25">
      <c r="A107" s="2" t="s">
        <v>27</v>
      </c>
      <c r="B107" s="24">
        <v>183</v>
      </c>
      <c r="C107" s="24">
        <v>180</v>
      </c>
      <c r="D107" s="24">
        <v>179</v>
      </c>
      <c r="E107" s="24">
        <v>180</v>
      </c>
      <c r="F107" s="24">
        <v>179</v>
      </c>
      <c r="G107" s="24">
        <v>173</v>
      </c>
      <c r="H107" s="24">
        <v>170</v>
      </c>
      <c r="I107" s="24">
        <v>170</v>
      </c>
      <c r="J107" s="24">
        <v>171</v>
      </c>
      <c r="K107" s="24">
        <v>171</v>
      </c>
      <c r="L107" s="24">
        <v>166</v>
      </c>
      <c r="M107" s="24">
        <f>'[1]November 2016'!$F$17</f>
        <v>165</v>
      </c>
      <c r="N107" s="24">
        <f t="shared" si="49"/>
        <v>-18</v>
      </c>
      <c r="O107" s="16">
        <f t="shared" si="50"/>
        <v>-9.8360655737704916E-2</v>
      </c>
      <c r="P107" s="33"/>
      <c r="Q107" s="34" t="s">
        <v>40</v>
      </c>
      <c r="R107" s="34" t="s">
        <v>43</v>
      </c>
    </row>
    <row r="108" spans="1:18" ht="15" customHeight="1" x14ac:dyDescent="0.25">
      <c r="A108" s="2" t="s">
        <v>29</v>
      </c>
      <c r="B108" s="24">
        <v>858</v>
      </c>
      <c r="C108" s="24">
        <v>844</v>
      </c>
      <c r="D108" s="24">
        <v>833</v>
      </c>
      <c r="E108" s="24">
        <v>820</v>
      </c>
      <c r="F108" s="24">
        <v>812</v>
      </c>
      <c r="G108" s="24">
        <v>792</v>
      </c>
      <c r="H108" s="24">
        <v>783</v>
      </c>
      <c r="I108" s="24">
        <v>783</v>
      </c>
      <c r="J108" s="24">
        <v>794</v>
      </c>
      <c r="K108" s="24">
        <v>811</v>
      </c>
      <c r="L108" s="24">
        <v>805</v>
      </c>
      <c r="M108" s="24">
        <f t="shared" ref="M108" si="52">+SUM(M106:M107)</f>
        <v>802</v>
      </c>
      <c r="N108" s="24">
        <f t="shared" si="49"/>
        <v>-56</v>
      </c>
      <c r="O108" s="16">
        <f t="shared" si="50"/>
        <v>-6.5268065268065265E-2</v>
      </c>
      <c r="P108" s="33"/>
      <c r="Q108" s="36" t="s">
        <v>41</v>
      </c>
      <c r="R108" s="37" t="s">
        <v>39</v>
      </c>
    </row>
    <row r="109" spans="1:18" ht="15" customHeight="1" x14ac:dyDescent="0.25">
      <c r="A109" s="2" t="s">
        <v>58</v>
      </c>
      <c r="B109" s="24">
        <v>82</v>
      </c>
      <c r="C109" s="24">
        <v>64</v>
      </c>
      <c r="D109" s="24">
        <v>62</v>
      </c>
      <c r="E109" s="24">
        <v>92</v>
      </c>
      <c r="F109" s="24">
        <v>111</v>
      </c>
      <c r="G109" s="24">
        <v>239</v>
      </c>
      <c r="H109" s="24">
        <v>253</v>
      </c>
      <c r="I109" s="24">
        <v>297</v>
      </c>
      <c r="J109" s="24">
        <v>294</v>
      </c>
      <c r="K109" s="24">
        <v>295</v>
      </c>
      <c r="L109" s="24">
        <v>274</v>
      </c>
      <c r="M109" s="24">
        <f>'[1]November 2016'!$F$9</f>
        <v>302</v>
      </c>
      <c r="N109" s="24">
        <f t="shared" si="49"/>
        <v>220</v>
      </c>
      <c r="O109" s="16">
        <f t="shared" si="50"/>
        <v>2.6829268292682928</v>
      </c>
      <c r="P109" s="33"/>
      <c r="Q109" s="32">
        <f>SUM(B113:M113)/12</f>
        <v>9.5</v>
      </c>
      <c r="R109" s="33">
        <f>M106/R105</f>
        <v>0.98</v>
      </c>
    </row>
    <row r="110" spans="1:18" ht="15" customHeight="1" x14ac:dyDescent="0.25">
      <c r="A110" s="2" t="s">
        <v>30</v>
      </c>
      <c r="B110" s="24">
        <v>1378</v>
      </c>
      <c r="C110" s="24">
        <v>1390</v>
      </c>
      <c r="D110" s="24">
        <v>1452</v>
      </c>
      <c r="E110" s="24">
        <v>1442</v>
      </c>
      <c r="F110" s="24">
        <v>1419</v>
      </c>
      <c r="G110" s="24">
        <v>1410</v>
      </c>
      <c r="H110" s="24">
        <v>1395</v>
      </c>
      <c r="I110" s="24">
        <v>1375</v>
      </c>
      <c r="J110" s="24">
        <v>1379</v>
      </c>
      <c r="K110" s="24">
        <v>1376</v>
      </c>
      <c r="L110" s="24">
        <v>1388</v>
      </c>
      <c r="M110" s="24">
        <f>'[1]November 2016'!$F$11+'[1]November 2016'!$F$13</f>
        <v>1401</v>
      </c>
      <c r="N110" s="24">
        <f t="shared" si="49"/>
        <v>23</v>
      </c>
      <c r="O110" s="16">
        <f t="shared" si="50"/>
        <v>1.6690856313497822E-2</v>
      </c>
      <c r="P110" s="33"/>
      <c r="Q110" s="25"/>
      <c r="R110" s="35"/>
    </row>
    <row r="111" spans="1:18" ht="15" customHeight="1" x14ac:dyDescent="0.25">
      <c r="A111" s="2" t="s">
        <v>31</v>
      </c>
      <c r="B111" s="24">
        <v>1460</v>
      </c>
      <c r="C111" s="24">
        <v>1454</v>
      </c>
      <c r="D111" s="24">
        <v>1514</v>
      </c>
      <c r="E111" s="24">
        <v>1534</v>
      </c>
      <c r="F111" s="24">
        <v>1530</v>
      </c>
      <c r="G111" s="24">
        <v>1649</v>
      </c>
      <c r="H111" s="24">
        <v>1648</v>
      </c>
      <c r="I111" s="24">
        <v>1672</v>
      </c>
      <c r="J111" s="24">
        <v>1673</v>
      </c>
      <c r="K111" s="24">
        <v>1671</v>
      </c>
      <c r="L111" s="24">
        <v>1662</v>
      </c>
      <c r="M111" s="24">
        <f t="shared" ref="M111" si="53">SUM(M109:M110)</f>
        <v>1703</v>
      </c>
      <c r="N111" s="24">
        <f t="shared" si="49"/>
        <v>243</v>
      </c>
      <c r="O111" s="16">
        <f t="shared" si="50"/>
        <v>0.16643835616438357</v>
      </c>
      <c r="P111" s="33"/>
      <c r="Q111" s="25"/>
    </row>
    <row r="112" spans="1:18" ht="15" customHeight="1" x14ac:dyDescent="0.25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33"/>
      <c r="Q112" s="25"/>
      <c r="R112" s="20" t="s">
        <v>38</v>
      </c>
    </row>
    <row r="113" spans="1:18" ht="15" customHeight="1" x14ac:dyDescent="0.25">
      <c r="A113" s="2" t="s">
        <v>3</v>
      </c>
      <c r="B113" s="24">
        <v>4</v>
      </c>
      <c r="C113" s="24">
        <v>4</v>
      </c>
      <c r="D113" s="24">
        <v>7</v>
      </c>
      <c r="E113" s="24">
        <v>10</v>
      </c>
      <c r="F113" s="24">
        <v>9</v>
      </c>
      <c r="G113" s="24">
        <v>3</v>
      </c>
      <c r="H113" s="24">
        <v>3</v>
      </c>
      <c r="I113" s="24">
        <v>11</v>
      </c>
      <c r="J113" s="24">
        <v>31</v>
      </c>
      <c r="K113" s="24">
        <v>14</v>
      </c>
      <c r="L113" s="24">
        <v>10</v>
      </c>
      <c r="M113" s="24">
        <f>'[1]November 2016'!$F$18</f>
        <v>8</v>
      </c>
      <c r="N113" s="24"/>
      <c r="O113" s="13"/>
      <c r="P113" s="52"/>
      <c r="Q113" s="34" t="s">
        <v>40</v>
      </c>
      <c r="R113" s="20" t="s">
        <v>37</v>
      </c>
    </row>
    <row r="114" spans="1:18" ht="15" customHeight="1" x14ac:dyDescent="0.25">
      <c r="A114" s="2" t="s">
        <v>2</v>
      </c>
      <c r="B114" s="24">
        <v>13</v>
      </c>
      <c r="C114" s="24">
        <v>16</v>
      </c>
      <c r="D114" s="24">
        <v>20</v>
      </c>
      <c r="E114" s="24">
        <v>16</v>
      </c>
      <c r="F114" s="24">
        <v>18</v>
      </c>
      <c r="G114" s="24">
        <v>10</v>
      </c>
      <c r="H114" s="24">
        <v>6</v>
      </c>
      <c r="I114" s="24">
        <v>11</v>
      </c>
      <c r="J114" s="24">
        <v>8</v>
      </c>
      <c r="K114" s="24">
        <v>10</v>
      </c>
      <c r="L114" s="24">
        <v>9</v>
      </c>
      <c r="M114" s="24">
        <f>'[1]November 2016'!$F$19</f>
        <v>9</v>
      </c>
      <c r="N114" s="24"/>
      <c r="O114" s="14"/>
      <c r="P114" s="34"/>
      <c r="Q114" s="36" t="s">
        <v>42</v>
      </c>
      <c r="R114" s="38" t="s">
        <v>44</v>
      </c>
    </row>
    <row r="115" spans="1:18" ht="15" customHeight="1" x14ac:dyDescent="0.25">
      <c r="A115" s="2" t="s">
        <v>32</v>
      </c>
      <c r="B115" s="26">
        <v>2.0414814814814815</v>
      </c>
      <c r="C115" s="26">
        <v>2.0933734939759034</v>
      </c>
      <c r="D115" s="26">
        <v>2.2201834862385321</v>
      </c>
      <c r="E115" s="26">
        <v>2.2531249999999998</v>
      </c>
      <c r="F115" s="26">
        <v>2.2417061611374409</v>
      </c>
      <c r="G115" s="26">
        <v>2.2778675282714054</v>
      </c>
      <c r="H115" s="26">
        <v>2.2756933115823816</v>
      </c>
      <c r="I115" s="26">
        <v>2.2430668841761827</v>
      </c>
      <c r="J115" s="26">
        <v>2.2134831460674156</v>
      </c>
      <c r="K115" s="26">
        <v>2.15</v>
      </c>
      <c r="L115" s="26">
        <v>2.1721439749608762</v>
      </c>
      <c r="M115" s="26">
        <f t="shared" ref="M115" si="54">+M110/M106</f>
        <v>2.1993720565149135</v>
      </c>
      <c r="N115" s="26"/>
      <c r="O115" s="16"/>
      <c r="P115" s="33"/>
      <c r="Q115" s="32">
        <f>SUM(B114:M114)/12</f>
        <v>12.166666666666666</v>
      </c>
      <c r="R115" s="54">
        <f>[2]Sheet1!$O$7</f>
        <v>0.76941176470588235</v>
      </c>
    </row>
    <row r="116" spans="1:18" ht="15" customHeight="1" x14ac:dyDescent="0.25">
      <c r="A116" s="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R116" s="16"/>
    </row>
    <row r="117" spans="1:18" ht="45" x14ac:dyDescent="0.25">
      <c r="A117" s="7" t="s">
        <v>8</v>
      </c>
      <c r="B117" s="8" t="s">
        <v>51</v>
      </c>
      <c r="C117" s="4" t="s">
        <v>52</v>
      </c>
      <c r="D117" s="4" t="s">
        <v>53</v>
      </c>
      <c r="E117" s="4" t="s">
        <v>54</v>
      </c>
      <c r="F117" s="4" t="s">
        <v>55</v>
      </c>
      <c r="G117" s="4" t="s">
        <v>56</v>
      </c>
      <c r="H117" s="4" t="s">
        <v>57</v>
      </c>
      <c r="I117" s="4" t="s">
        <v>63</v>
      </c>
      <c r="J117" s="4" t="s">
        <v>64</v>
      </c>
      <c r="K117" s="4" t="s">
        <v>68</v>
      </c>
      <c r="L117" s="4" t="s">
        <v>69</v>
      </c>
      <c r="M117" s="4" t="s">
        <v>70</v>
      </c>
      <c r="N117" s="65" t="s">
        <v>65</v>
      </c>
      <c r="O117" s="66" t="s">
        <v>66</v>
      </c>
      <c r="P117" s="15"/>
      <c r="Q117" s="15" t="s">
        <v>36</v>
      </c>
      <c r="R117" s="60" t="s">
        <v>67</v>
      </c>
    </row>
    <row r="118" spans="1:18" ht="15" customHeight="1" x14ac:dyDescent="0.25">
      <c r="A118" s="2" t="s">
        <v>0</v>
      </c>
      <c r="B118" s="24">
        <v>376</v>
      </c>
      <c r="C118" s="24">
        <v>376</v>
      </c>
      <c r="D118" s="24">
        <v>384</v>
      </c>
      <c r="E118" s="24">
        <v>382</v>
      </c>
      <c r="F118" s="24">
        <v>372</v>
      </c>
      <c r="G118" s="24">
        <v>369</v>
      </c>
      <c r="H118" s="24">
        <v>367</v>
      </c>
      <c r="I118" s="24">
        <v>361</v>
      </c>
      <c r="J118" s="24">
        <v>361</v>
      </c>
      <c r="K118" s="24">
        <v>361</v>
      </c>
      <c r="L118" s="24">
        <v>375</v>
      </c>
      <c r="M118" s="24">
        <f>'[1]November 2016'!$H$15</f>
        <v>370</v>
      </c>
      <c r="N118" s="24">
        <f t="shared" ref="N118:N125" si="55">M118-B118</f>
        <v>-6</v>
      </c>
      <c r="O118" s="16">
        <f t="shared" ref="O118:O125" si="56">+N118/$B118</f>
        <v>-1.5957446808510637E-2</v>
      </c>
      <c r="P118" s="33"/>
      <c r="Q118" s="31" t="s">
        <v>26</v>
      </c>
      <c r="R118" s="31" t="s">
        <v>39</v>
      </c>
    </row>
    <row r="119" spans="1:18" ht="15" customHeight="1" x14ac:dyDescent="0.25">
      <c r="A119" s="2" t="s">
        <v>1</v>
      </c>
      <c r="B119" s="24">
        <v>38</v>
      </c>
      <c r="C119" s="24">
        <v>41</v>
      </c>
      <c r="D119" s="24">
        <v>41</v>
      </c>
      <c r="E119" s="24">
        <v>51</v>
      </c>
      <c r="F119" s="24">
        <v>59</v>
      </c>
      <c r="G119" s="24">
        <v>59</v>
      </c>
      <c r="H119" s="24">
        <v>61</v>
      </c>
      <c r="I119" s="24">
        <v>60</v>
      </c>
      <c r="J119" s="24">
        <v>61</v>
      </c>
      <c r="K119" s="24">
        <v>59</v>
      </c>
      <c r="L119" s="24">
        <v>57</v>
      </c>
      <c r="M119" s="24">
        <f>'[1]November 2016'!$H$16+'[1]November 2016'!$H$19</f>
        <v>71</v>
      </c>
      <c r="N119" s="24">
        <f t="shared" si="55"/>
        <v>33</v>
      </c>
      <c r="O119" s="16">
        <f t="shared" si="56"/>
        <v>0.86842105263157898</v>
      </c>
      <c r="P119" s="33"/>
      <c r="Q119" s="33">
        <f>1-M119/M120</f>
        <v>0.83900226757369611</v>
      </c>
      <c r="R119" s="52">
        <v>450</v>
      </c>
    </row>
    <row r="120" spans="1:18" ht="15" customHeight="1" x14ac:dyDescent="0.25">
      <c r="A120" s="2" t="s">
        <v>34</v>
      </c>
      <c r="B120" s="29">
        <v>414</v>
      </c>
      <c r="C120" s="29">
        <v>417</v>
      </c>
      <c r="D120" s="29">
        <v>425</v>
      </c>
      <c r="E120" s="29">
        <v>433</v>
      </c>
      <c r="F120" s="29">
        <v>431</v>
      </c>
      <c r="G120" s="29">
        <v>428</v>
      </c>
      <c r="H120" s="29">
        <v>428</v>
      </c>
      <c r="I120" s="29">
        <v>421</v>
      </c>
      <c r="J120" s="29">
        <v>422</v>
      </c>
      <c r="K120" s="29">
        <v>420</v>
      </c>
      <c r="L120" s="29">
        <v>432</v>
      </c>
      <c r="M120" s="29">
        <f t="shared" ref="M120" si="57">SUM(M118:M119)</f>
        <v>441</v>
      </c>
      <c r="N120" s="24">
        <f t="shared" si="55"/>
        <v>27</v>
      </c>
      <c r="O120" s="16">
        <f t="shared" si="56"/>
        <v>6.5217391304347824E-2</v>
      </c>
      <c r="P120" s="33"/>
      <c r="Q120" s="34"/>
      <c r="R120" s="35"/>
    </row>
    <row r="121" spans="1:18" ht="15" customHeight="1" x14ac:dyDescent="0.25">
      <c r="A121" s="2" t="s">
        <v>27</v>
      </c>
      <c r="B121" s="24">
        <v>36</v>
      </c>
      <c r="C121" s="24">
        <v>34</v>
      </c>
      <c r="D121" s="24">
        <v>39</v>
      </c>
      <c r="E121" s="24">
        <v>41</v>
      </c>
      <c r="F121" s="24">
        <v>42</v>
      </c>
      <c r="G121" s="24">
        <v>34</v>
      </c>
      <c r="H121" s="24">
        <v>33</v>
      </c>
      <c r="I121" s="24">
        <v>32</v>
      </c>
      <c r="J121" s="24">
        <v>31</v>
      </c>
      <c r="K121" s="24">
        <v>30</v>
      </c>
      <c r="L121" s="24">
        <v>28</v>
      </c>
      <c r="M121" s="24">
        <f>'[1]November 2016'!$H$17</f>
        <v>26</v>
      </c>
      <c r="N121" s="24">
        <f t="shared" si="55"/>
        <v>-10</v>
      </c>
      <c r="O121" s="16">
        <f t="shared" si="56"/>
        <v>-0.27777777777777779</v>
      </c>
      <c r="P121" s="33"/>
      <c r="Q121" s="34" t="s">
        <v>40</v>
      </c>
      <c r="R121" s="34" t="s">
        <v>43</v>
      </c>
    </row>
    <row r="122" spans="1:18" ht="15" customHeight="1" x14ac:dyDescent="0.25">
      <c r="A122" s="2" t="s">
        <v>29</v>
      </c>
      <c r="B122" s="24">
        <v>450</v>
      </c>
      <c r="C122" s="24">
        <v>451</v>
      </c>
      <c r="D122" s="24">
        <v>464</v>
      </c>
      <c r="E122" s="24">
        <v>474</v>
      </c>
      <c r="F122" s="24">
        <v>473</v>
      </c>
      <c r="G122" s="24">
        <v>462</v>
      </c>
      <c r="H122" s="24">
        <v>461</v>
      </c>
      <c r="I122" s="24">
        <v>453</v>
      </c>
      <c r="J122" s="24">
        <v>453</v>
      </c>
      <c r="K122" s="24">
        <v>450</v>
      </c>
      <c r="L122" s="24">
        <v>460</v>
      </c>
      <c r="M122" s="24">
        <f t="shared" ref="M122" si="58">+SUM(M120:M121)</f>
        <v>467</v>
      </c>
      <c r="N122" s="24">
        <f t="shared" si="55"/>
        <v>17</v>
      </c>
      <c r="O122" s="16">
        <f t="shared" si="56"/>
        <v>3.7777777777777778E-2</v>
      </c>
      <c r="P122" s="33"/>
      <c r="Q122" s="36" t="s">
        <v>41</v>
      </c>
      <c r="R122" s="37" t="s">
        <v>39</v>
      </c>
    </row>
    <row r="123" spans="1:18" ht="15" customHeight="1" x14ac:dyDescent="0.25">
      <c r="A123" s="2" t="s">
        <v>58</v>
      </c>
      <c r="B123" s="24">
        <v>444</v>
      </c>
      <c r="C123" s="24">
        <v>430</v>
      </c>
      <c r="D123" s="24">
        <v>406</v>
      </c>
      <c r="E123" s="24">
        <v>378</v>
      </c>
      <c r="F123" s="24">
        <v>407</v>
      </c>
      <c r="G123" s="24">
        <v>388</v>
      </c>
      <c r="H123" s="24">
        <v>436</v>
      </c>
      <c r="I123" s="24">
        <v>421</v>
      </c>
      <c r="J123" s="24">
        <v>422</v>
      </c>
      <c r="K123" s="24">
        <v>349</v>
      </c>
      <c r="L123" s="24">
        <v>364</v>
      </c>
      <c r="M123" s="24">
        <f>'[1]November 2016'!$H$9</f>
        <v>330</v>
      </c>
      <c r="N123" s="24">
        <f t="shared" si="55"/>
        <v>-114</v>
      </c>
      <c r="O123" s="16">
        <f t="shared" si="56"/>
        <v>-0.25675675675675674</v>
      </c>
      <c r="P123" s="33"/>
      <c r="Q123" s="32">
        <f>SUM(B127:M127)/12</f>
        <v>10.833333333333334</v>
      </c>
      <c r="R123" s="33">
        <f>M120/R119</f>
        <v>0.98</v>
      </c>
    </row>
    <row r="124" spans="1:18" ht="15" customHeight="1" x14ac:dyDescent="0.25">
      <c r="A124" s="2" t="s">
        <v>30</v>
      </c>
      <c r="B124" s="24">
        <v>1058</v>
      </c>
      <c r="C124" s="24">
        <v>1072</v>
      </c>
      <c r="D124" s="24">
        <v>1121</v>
      </c>
      <c r="E124" s="24">
        <v>1121</v>
      </c>
      <c r="F124" s="24">
        <v>1095</v>
      </c>
      <c r="G124" s="24">
        <v>1118</v>
      </c>
      <c r="H124" s="24">
        <v>1102</v>
      </c>
      <c r="I124" s="24">
        <v>1139</v>
      </c>
      <c r="J124" s="24">
        <v>1083</v>
      </c>
      <c r="K124" s="24">
        <v>1119</v>
      </c>
      <c r="L124" s="24">
        <v>1080</v>
      </c>
      <c r="M124" s="24">
        <f>'[1]November 2016'!$H$11+'[1]November 2016'!$H$13</f>
        <v>1077</v>
      </c>
      <c r="N124" s="24">
        <f t="shared" si="55"/>
        <v>19</v>
      </c>
      <c r="O124" s="16">
        <f t="shared" si="56"/>
        <v>1.7958412098298678E-2</v>
      </c>
      <c r="P124" s="33"/>
      <c r="Q124" s="25"/>
      <c r="R124" s="35"/>
    </row>
    <row r="125" spans="1:18" ht="15" customHeight="1" x14ac:dyDescent="0.25">
      <c r="A125" s="2" t="s">
        <v>31</v>
      </c>
      <c r="B125" s="24">
        <v>1502</v>
      </c>
      <c r="C125" s="24">
        <v>1502</v>
      </c>
      <c r="D125" s="24">
        <v>1527</v>
      </c>
      <c r="E125" s="24">
        <v>1499</v>
      </c>
      <c r="F125" s="24">
        <v>1502</v>
      </c>
      <c r="G125" s="24">
        <v>1506</v>
      </c>
      <c r="H125" s="24">
        <v>1538</v>
      </c>
      <c r="I125" s="24">
        <v>1560</v>
      </c>
      <c r="J125" s="24">
        <v>1505</v>
      </c>
      <c r="K125" s="24">
        <v>1468</v>
      </c>
      <c r="L125" s="24">
        <v>1444</v>
      </c>
      <c r="M125" s="24">
        <f t="shared" ref="M125" si="59">SUM(M123:M124)</f>
        <v>1407</v>
      </c>
      <c r="N125" s="24">
        <f t="shared" si="55"/>
        <v>-95</v>
      </c>
      <c r="O125" s="16">
        <f t="shared" si="56"/>
        <v>-6.3249001331557919E-2</v>
      </c>
      <c r="P125" s="33"/>
      <c r="Q125" s="25"/>
    </row>
    <row r="126" spans="1:18" ht="15" customHeight="1" x14ac:dyDescent="0.25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/>
      <c r="P126" s="33"/>
      <c r="Q126" s="25"/>
      <c r="R126" s="20" t="s">
        <v>38</v>
      </c>
    </row>
    <row r="127" spans="1:18" ht="15" customHeight="1" x14ac:dyDescent="0.25">
      <c r="A127" s="2" t="s">
        <v>3</v>
      </c>
      <c r="B127" s="24">
        <v>13</v>
      </c>
      <c r="C127" s="24">
        <v>8</v>
      </c>
      <c r="D127" s="24">
        <v>16</v>
      </c>
      <c r="E127" s="24">
        <v>14</v>
      </c>
      <c r="F127" s="24">
        <v>7</v>
      </c>
      <c r="G127" s="24">
        <v>10</v>
      </c>
      <c r="H127" s="24">
        <v>6</v>
      </c>
      <c r="I127" s="24">
        <v>17</v>
      </c>
      <c r="J127" s="24">
        <v>6</v>
      </c>
      <c r="K127" s="24">
        <v>14</v>
      </c>
      <c r="L127" s="24">
        <v>9</v>
      </c>
      <c r="M127" s="24">
        <f>'[1]November 2016'!$H$18</f>
        <v>10</v>
      </c>
      <c r="N127" s="24"/>
      <c r="O127" s="13"/>
      <c r="P127" s="52"/>
      <c r="Q127" s="34" t="s">
        <v>40</v>
      </c>
      <c r="R127" s="20" t="s">
        <v>37</v>
      </c>
    </row>
    <row r="128" spans="1:18" ht="15" customHeight="1" x14ac:dyDescent="0.25">
      <c r="A128" s="2" t="s">
        <v>2</v>
      </c>
      <c r="B128" s="24">
        <v>4</v>
      </c>
      <c r="C128" s="24">
        <v>5</v>
      </c>
      <c r="D128" s="24">
        <v>5</v>
      </c>
      <c r="E128" s="24">
        <v>7</v>
      </c>
      <c r="F128" s="24">
        <v>10</v>
      </c>
      <c r="G128" s="24">
        <v>10</v>
      </c>
      <c r="H128" s="24">
        <v>11</v>
      </c>
      <c r="I128" s="24">
        <v>11</v>
      </c>
      <c r="J128" s="24">
        <v>10</v>
      </c>
      <c r="K128" s="24">
        <v>9</v>
      </c>
      <c r="L128" s="24">
        <v>4</v>
      </c>
      <c r="M128" s="24">
        <f>'[1]November 2016'!$H$19</f>
        <v>5</v>
      </c>
      <c r="N128" s="24"/>
      <c r="O128" s="14"/>
      <c r="P128" s="34"/>
      <c r="Q128" s="36" t="s">
        <v>42</v>
      </c>
      <c r="R128" s="38" t="s">
        <v>44</v>
      </c>
    </row>
    <row r="129" spans="1:18" ht="15" customHeight="1" x14ac:dyDescent="0.25">
      <c r="A129" s="2" t="s">
        <v>32</v>
      </c>
      <c r="B129" s="26">
        <v>2.5555555555555554</v>
      </c>
      <c r="C129" s="26">
        <v>2.5707434052757794</v>
      </c>
      <c r="D129" s="26">
        <v>2.6376470588235295</v>
      </c>
      <c r="E129" s="26">
        <v>2.5889145496535795</v>
      </c>
      <c r="F129" s="26">
        <v>2.5406032482598606</v>
      </c>
      <c r="G129" s="26">
        <v>2.6121495327102804</v>
      </c>
      <c r="H129" s="26">
        <v>2.5747663551401869</v>
      </c>
      <c r="I129" s="26">
        <v>2.7054631828978621</v>
      </c>
      <c r="J129" s="26">
        <v>2.566350710900474</v>
      </c>
      <c r="K129" s="26">
        <v>2.6642857142857141</v>
      </c>
      <c r="L129" s="26">
        <v>2.5</v>
      </c>
      <c r="M129" s="26">
        <f t="shared" ref="M129" si="60">+M124/M120</f>
        <v>2.4421768707482991</v>
      </c>
      <c r="N129" s="26"/>
      <c r="O129" s="16"/>
      <c r="P129" s="33"/>
      <c r="Q129" s="32">
        <f>SUM(B128:M128)/12</f>
        <v>7.583333333333333</v>
      </c>
      <c r="R129" s="54">
        <f>[2]Sheet1!$O$9</f>
        <v>0.77934272300469487</v>
      </c>
    </row>
    <row r="130" spans="1:18" ht="15" customHeight="1" x14ac:dyDescent="0.25">
      <c r="A130" s="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R130" s="16"/>
    </row>
    <row r="131" spans="1:18" ht="45" x14ac:dyDescent="0.25">
      <c r="A131" s="7" t="s">
        <v>61</v>
      </c>
      <c r="B131" s="8" t="s">
        <v>51</v>
      </c>
      <c r="C131" s="4" t="s">
        <v>52</v>
      </c>
      <c r="D131" s="4" t="s">
        <v>53</v>
      </c>
      <c r="E131" s="4" t="s">
        <v>54</v>
      </c>
      <c r="F131" s="4" t="s">
        <v>55</v>
      </c>
      <c r="G131" s="4" t="s">
        <v>56</v>
      </c>
      <c r="H131" s="4" t="s">
        <v>57</v>
      </c>
      <c r="I131" s="4" t="s">
        <v>63</v>
      </c>
      <c r="J131" s="4" t="s">
        <v>64</v>
      </c>
      <c r="K131" s="4" t="s">
        <v>68</v>
      </c>
      <c r="L131" s="4" t="s">
        <v>69</v>
      </c>
      <c r="M131" s="4" t="s">
        <v>70</v>
      </c>
      <c r="N131" s="65" t="s">
        <v>65</v>
      </c>
      <c r="O131" s="66" t="s">
        <v>66</v>
      </c>
      <c r="P131" s="15"/>
      <c r="Q131" s="15" t="s">
        <v>36</v>
      </c>
      <c r="R131" s="60" t="s">
        <v>67</v>
      </c>
    </row>
    <row r="132" spans="1:18" ht="15" customHeight="1" x14ac:dyDescent="0.25">
      <c r="A132" s="2" t="s">
        <v>0</v>
      </c>
      <c r="B132" s="24">
        <v>401</v>
      </c>
      <c r="C132" s="24">
        <v>389</v>
      </c>
      <c r="D132" s="24">
        <v>380</v>
      </c>
      <c r="E132" s="24">
        <v>383</v>
      </c>
      <c r="F132" s="24">
        <v>371</v>
      </c>
      <c r="G132" s="24">
        <v>366</v>
      </c>
      <c r="H132" s="24">
        <v>355</v>
      </c>
      <c r="I132" s="24">
        <v>352</v>
      </c>
      <c r="J132" s="24">
        <v>332</v>
      </c>
      <c r="K132" s="24">
        <v>326</v>
      </c>
      <c r="L132" s="24">
        <v>324</v>
      </c>
      <c r="M132" s="24">
        <f>'[1]November 2016'!$K$15</f>
        <v>331</v>
      </c>
      <c r="N132" s="24">
        <f t="shared" ref="N132" si="61">M132-B132</f>
        <v>-70</v>
      </c>
      <c r="O132" s="16">
        <f t="shared" ref="O132:O139" si="62">+N132/$B132</f>
        <v>-0.1745635910224439</v>
      </c>
      <c r="P132" s="33"/>
      <c r="Q132" s="31" t="s">
        <v>26</v>
      </c>
      <c r="R132" s="31" t="s">
        <v>39</v>
      </c>
    </row>
    <row r="133" spans="1:18" ht="15" customHeight="1" x14ac:dyDescent="0.25">
      <c r="A133" s="2" t="s">
        <v>1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33"/>
      <c r="Q133" s="47" t="s">
        <v>62</v>
      </c>
      <c r="R133" s="52">
        <v>352</v>
      </c>
    </row>
    <row r="134" spans="1:18" ht="15" customHeight="1" x14ac:dyDescent="0.25">
      <c r="A134" s="2" t="s">
        <v>34</v>
      </c>
      <c r="B134" s="29">
        <v>401</v>
      </c>
      <c r="C134" s="29">
        <v>389</v>
      </c>
      <c r="D134" s="29">
        <v>380</v>
      </c>
      <c r="E134" s="29">
        <v>383</v>
      </c>
      <c r="F134" s="29">
        <v>371</v>
      </c>
      <c r="G134" s="29">
        <v>366</v>
      </c>
      <c r="H134" s="29">
        <v>355</v>
      </c>
      <c r="I134" s="29">
        <v>352</v>
      </c>
      <c r="J134" s="29">
        <v>332</v>
      </c>
      <c r="K134" s="29">
        <v>326</v>
      </c>
      <c r="L134" s="29">
        <v>324</v>
      </c>
      <c r="M134" s="29">
        <f t="shared" ref="M134" si="63">SUM(M132:M133)</f>
        <v>331</v>
      </c>
      <c r="N134" s="24">
        <f t="shared" ref="N134" si="64">M134-B134</f>
        <v>-70</v>
      </c>
      <c r="O134" s="16">
        <f t="shared" si="62"/>
        <v>-0.1745635910224439</v>
      </c>
      <c r="P134" s="33"/>
      <c r="Q134" s="34"/>
      <c r="R134" s="35"/>
    </row>
    <row r="135" spans="1:18" ht="15" customHeight="1" x14ac:dyDescent="0.25">
      <c r="A135" s="2" t="s">
        <v>27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33"/>
      <c r="Q135" s="34" t="s">
        <v>40</v>
      </c>
      <c r="R135" s="34" t="s">
        <v>43</v>
      </c>
    </row>
    <row r="136" spans="1:18" ht="15" customHeight="1" x14ac:dyDescent="0.25">
      <c r="A136" s="2" t="s">
        <v>29</v>
      </c>
      <c r="B136" s="24">
        <v>401</v>
      </c>
      <c r="C136" s="24">
        <v>389</v>
      </c>
      <c r="D136" s="24">
        <v>380</v>
      </c>
      <c r="E136" s="24">
        <v>383</v>
      </c>
      <c r="F136" s="24">
        <v>371</v>
      </c>
      <c r="G136" s="24">
        <v>366</v>
      </c>
      <c r="H136" s="24">
        <v>355</v>
      </c>
      <c r="I136" s="24">
        <v>352</v>
      </c>
      <c r="J136" s="24">
        <v>332</v>
      </c>
      <c r="K136" s="24">
        <v>326</v>
      </c>
      <c r="L136" s="24">
        <v>324</v>
      </c>
      <c r="M136" s="24">
        <f t="shared" ref="M136" si="65">+SUM(M134:M135)</f>
        <v>331</v>
      </c>
      <c r="N136" s="24">
        <f t="shared" ref="N136:N139" si="66">M136-B136</f>
        <v>-70</v>
      </c>
      <c r="O136" s="16">
        <f t="shared" si="62"/>
        <v>-0.1745635910224439</v>
      </c>
      <c r="P136" s="33"/>
      <c r="Q136" s="36" t="s">
        <v>41</v>
      </c>
      <c r="R136" s="37" t="s">
        <v>39</v>
      </c>
    </row>
    <row r="137" spans="1:18" ht="15" customHeight="1" x14ac:dyDescent="0.25">
      <c r="A137" s="2" t="s">
        <v>58</v>
      </c>
      <c r="B137" s="24">
        <v>369</v>
      </c>
      <c r="C137" s="24">
        <v>411</v>
      </c>
      <c r="D137" s="24">
        <v>375</v>
      </c>
      <c r="E137" s="24">
        <v>425</v>
      </c>
      <c r="F137" s="24">
        <v>454</v>
      </c>
      <c r="G137" s="24">
        <v>519</v>
      </c>
      <c r="H137" s="24">
        <v>549</v>
      </c>
      <c r="I137" s="24">
        <v>600</v>
      </c>
      <c r="J137" s="24">
        <v>574</v>
      </c>
      <c r="K137" s="24">
        <v>782</v>
      </c>
      <c r="L137" s="24">
        <v>678</v>
      </c>
      <c r="M137" s="24">
        <f>'[1]November 2016'!$K$9</f>
        <v>367</v>
      </c>
      <c r="N137" s="24">
        <f t="shared" si="66"/>
        <v>-2</v>
      </c>
      <c r="O137" s="16">
        <f t="shared" si="62"/>
        <v>-5.4200542005420054E-3</v>
      </c>
      <c r="P137" s="33"/>
      <c r="Q137" s="32" t="s">
        <v>62</v>
      </c>
      <c r="R137" s="33">
        <f>M134/R133</f>
        <v>0.94034090909090906</v>
      </c>
    </row>
    <row r="138" spans="1:18" ht="15" customHeight="1" x14ac:dyDescent="0.25">
      <c r="A138" s="2" t="s">
        <v>30</v>
      </c>
      <c r="B138" s="24">
        <v>853</v>
      </c>
      <c r="C138" s="24">
        <v>813</v>
      </c>
      <c r="D138" s="24">
        <v>771</v>
      </c>
      <c r="E138" s="24">
        <v>583</v>
      </c>
      <c r="F138" s="24">
        <v>735</v>
      </c>
      <c r="G138" s="24">
        <v>703</v>
      </c>
      <c r="H138" s="24">
        <v>691</v>
      </c>
      <c r="I138" s="24">
        <v>676</v>
      </c>
      <c r="J138" s="24">
        <v>639</v>
      </c>
      <c r="K138" s="24">
        <v>610</v>
      </c>
      <c r="L138" s="24">
        <v>596</v>
      </c>
      <c r="M138" s="24">
        <f>'[1]November 2016'!$K$11</f>
        <v>614</v>
      </c>
      <c r="N138" s="24">
        <f t="shared" si="66"/>
        <v>-239</v>
      </c>
      <c r="O138" s="16">
        <f t="shared" si="62"/>
        <v>-0.2801875732708089</v>
      </c>
      <c r="P138" s="33"/>
      <c r="Q138" s="25"/>
      <c r="R138" s="35"/>
    </row>
    <row r="139" spans="1:18" ht="15" customHeight="1" x14ac:dyDescent="0.25">
      <c r="A139" s="2" t="s">
        <v>31</v>
      </c>
      <c r="B139" s="24">
        <v>1222</v>
      </c>
      <c r="C139" s="24">
        <v>1224</v>
      </c>
      <c r="D139" s="24">
        <v>1146</v>
      </c>
      <c r="E139" s="24">
        <v>1008</v>
      </c>
      <c r="F139" s="24">
        <v>1189</v>
      </c>
      <c r="G139" s="24">
        <v>1222</v>
      </c>
      <c r="H139" s="24">
        <v>1240</v>
      </c>
      <c r="I139" s="24">
        <v>1276</v>
      </c>
      <c r="J139" s="24">
        <v>1213</v>
      </c>
      <c r="K139" s="24">
        <v>1392</v>
      </c>
      <c r="L139" s="24">
        <v>1274</v>
      </c>
      <c r="M139" s="24">
        <f t="shared" ref="M139" si="67">SUM(M137:M138)</f>
        <v>981</v>
      </c>
      <c r="N139" s="24">
        <f t="shared" si="66"/>
        <v>-241</v>
      </c>
      <c r="O139" s="16">
        <f t="shared" si="62"/>
        <v>-0.19721767594108019</v>
      </c>
      <c r="P139" s="33"/>
      <c r="Q139" s="25"/>
    </row>
    <row r="140" spans="1:18" ht="15" customHeight="1" x14ac:dyDescent="0.2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33"/>
      <c r="Q140" s="25"/>
      <c r="R140" s="20" t="s">
        <v>38</v>
      </c>
    </row>
    <row r="141" spans="1:18" ht="15" customHeight="1" x14ac:dyDescent="0.25">
      <c r="A141" s="2" t="s">
        <v>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63"/>
      <c r="P141" s="52"/>
      <c r="Q141" s="34" t="s">
        <v>40</v>
      </c>
      <c r="R141" s="20" t="s">
        <v>37</v>
      </c>
    </row>
    <row r="142" spans="1:18" ht="15" customHeight="1" x14ac:dyDescent="0.25">
      <c r="A142" s="2" t="s">
        <v>2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64"/>
      <c r="P142" s="34"/>
      <c r="Q142" s="36" t="s">
        <v>42</v>
      </c>
      <c r="R142" s="38" t="s">
        <v>44</v>
      </c>
    </row>
    <row r="143" spans="1:18" ht="15" customHeight="1" x14ac:dyDescent="0.25">
      <c r="A143" s="2" t="s">
        <v>32</v>
      </c>
      <c r="B143" s="26">
        <v>2.1271820448877805</v>
      </c>
      <c r="C143" s="26">
        <v>2.0899742930591261</v>
      </c>
      <c r="D143" s="26">
        <v>2.0289473684210528</v>
      </c>
      <c r="E143" s="26">
        <v>1.5221932114882506</v>
      </c>
      <c r="F143" s="26">
        <v>1.9811320754716981</v>
      </c>
      <c r="G143" s="26">
        <v>1.9207650273224044</v>
      </c>
      <c r="H143" s="26">
        <v>1.9464788732394367</v>
      </c>
      <c r="I143" s="26">
        <v>1.9204545454545454</v>
      </c>
      <c r="J143" s="26">
        <v>1.9246987951807228</v>
      </c>
      <c r="K143" s="26">
        <v>1.8711656441717792</v>
      </c>
      <c r="L143" s="26">
        <v>1.8395061728395061</v>
      </c>
      <c r="M143" s="26">
        <f t="shared" ref="M143" si="68">+M138/M134</f>
        <v>1.8549848942598188</v>
      </c>
      <c r="N143" s="26"/>
      <c r="O143" s="16"/>
      <c r="P143" s="33"/>
      <c r="Q143" s="32" t="s">
        <v>62</v>
      </c>
      <c r="R143" s="54" t="s">
        <v>62</v>
      </c>
    </row>
    <row r="144" spans="1:18" ht="15" customHeight="1" x14ac:dyDescent="0.25">
      <c r="A144" s="2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6"/>
      <c r="P144" s="33"/>
      <c r="Q144" s="32"/>
      <c r="R144" s="33"/>
    </row>
    <row r="145" spans="1:18" ht="45" x14ac:dyDescent="0.25">
      <c r="A145" s="7" t="s">
        <v>60</v>
      </c>
      <c r="B145" s="4" t="s">
        <v>51</v>
      </c>
      <c r="C145" s="4" t="s">
        <v>52</v>
      </c>
      <c r="D145" s="4" t="s">
        <v>53</v>
      </c>
      <c r="E145" s="4" t="s">
        <v>54</v>
      </c>
      <c r="F145" s="4" t="s">
        <v>55</v>
      </c>
      <c r="G145" s="4" t="s">
        <v>56</v>
      </c>
      <c r="H145" s="4" t="s">
        <v>57</v>
      </c>
      <c r="I145" s="4" t="s">
        <v>63</v>
      </c>
      <c r="J145" s="4" t="s">
        <v>64</v>
      </c>
      <c r="K145" s="4" t="s">
        <v>68</v>
      </c>
      <c r="L145" s="4" t="s">
        <v>69</v>
      </c>
      <c r="M145" s="4" t="s">
        <v>70</v>
      </c>
      <c r="N145" s="65" t="s">
        <v>65</v>
      </c>
      <c r="O145" s="66" t="s">
        <v>66</v>
      </c>
      <c r="P145" s="15"/>
      <c r="Q145" s="15" t="s">
        <v>36</v>
      </c>
      <c r="R145" s="60" t="s">
        <v>67</v>
      </c>
    </row>
    <row r="146" spans="1:18" ht="15" customHeight="1" x14ac:dyDescent="0.25">
      <c r="A146" s="2" t="s">
        <v>0</v>
      </c>
      <c r="B146" s="24">
        <v>141</v>
      </c>
      <c r="C146" s="24">
        <v>148</v>
      </c>
      <c r="D146" s="24">
        <v>149</v>
      </c>
      <c r="E146" s="24">
        <v>150</v>
      </c>
      <c r="F146" s="24">
        <v>150</v>
      </c>
      <c r="G146" s="24">
        <v>155</v>
      </c>
      <c r="H146" s="24">
        <v>152</v>
      </c>
      <c r="I146" s="24">
        <v>148</v>
      </c>
      <c r="J146" s="24">
        <v>146</v>
      </c>
      <c r="K146" s="24">
        <v>143</v>
      </c>
      <c r="L146" s="24">
        <v>143</v>
      </c>
      <c r="M146" s="24">
        <f>'[1]November 2016'!$J$15</f>
        <v>138</v>
      </c>
      <c r="N146" s="24">
        <f t="shared" ref="N146:N153" si="69">M146-B146</f>
        <v>-3</v>
      </c>
      <c r="O146" s="16">
        <f t="shared" ref="O146:O153" si="70">+N146/$B146</f>
        <v>-2.1276595744680851E-2</v>
      </c>
      <c r="P146" s="33"/>
      <c r="Q146" s="31" t="s">
        <v>26</v>
      </c>
      <c r="R146" s="31" t="s">
        <v>39</v>
      </c>
    </row>
    <row r="147" spans="1:18" ht="15" customHeight="1" x14ac:dyDescent="0.25">
      <c r="A147" s="2" t="s">
        <v>1</v>
      </c>
      <c r="B147" s="24">
        <v>62</v>
      </c>
      <c r="C147" s="24">
        <v>51</v>
      </c>
      <c r="D147" s="24">
        <v>51</v>
      </c>
      <c r="E147" s="24">
        <v>53</v>
      </c>
      <c r="F147" s="24">
        <v>56</v>
      </c>
      <c r="G147" s="24">
        <v>47</v>
      </c>
      <c r="H147" s="24">
        <v>53</v>
      </c>
      <c r="I147" s="24">
        <v>58</v>
      </c>
      <c r="J147" s="24">
        <v>60</v>
      </c>
      <c r="K147" s="24">
        <v>61</v>
      </c>
      <c r="L147" s="24">
        <v>58</v>
      </c>
      <c r="M147" s="24">
        <f>'[1]November 2016'!$J$16+'[1]November 2016'!$J$19</f>
        <v>73</v>
      </c>
      <c r="N147" s="24">
        <f t="shared" si="69"/>
        <v>11</v>
      </c>
      <c r="O147" s="16">
        <f t="shared" si="70"/>
        <v>0.17741935483870969</v>
      </c>
      <c r="P147" s="33"/>
      <c r="Q147" s="33">
        <f>1-M147/M148</f>
        <v>0.65402843601895733</v>
      </c>
      <c r="R147" s="52">
        <v>200</v>
      </c>
    </row>
    <row r="148" spans="1:18" ht="15" customHeight="1" x14ac:dyDescent="0.25">
      <c r="A148" s="2" t="s">
        <v>34</v>
      </c>
      <c r="B148" s="29">
        <v>203</v>
      </c>
      <c r="C148" s="29">
        <v>199</v>
      </c>
      <c r="D148" s="29">
        <v>200</v>
      </c>
      <c r="E148" s="29">
        <v>203</v>
      </c>
      <c r="F148" s="29">
        <v>206</v>
      </c>
      <c r="G148" s="29">
        <v>202</v>
      </c>
      <c r="H148" s="29">
        <v>205</v>
      </c>
      <c r="I148" s="29">
        <v>206</v>
      </c>
      <c r="J148" s="29">
        <v>206</v>
      </c>
      <c r="K148" s="29">
        <v>204</v>
      </c>
      <c r="L148" s="29">
        <v>201</v>
      </c>
      <c r="M148" s="29">
        <f t="shared" ref="M148" si="71">SUM(M146:M147)</f>
        <v>211</v>
      </c>
      <c r="N148" s="24">
        <f t="shared" si="69"/>
        <v>8</v>
      </c>
      <c r="O148" s="16">
        <f t="shared" si="70"/>
        <v>3.9408866995073892E-2</v>
      </c>
      <c r="P148" s="33"/>
      <c r="Q148" s="34"/>
      <c r="R148" s="35"/>
    </row>
    <row r="149" spans="1:18" ht="15" customHeight="1" x14ac:dyDescent="0.25">
      <c r="A149" s="2" t="s">
        <v>27</v>
      </c>
      <c r="B149" s="24">
        <v>15</v>
      </c>
      <c r="C149" s="24">
        <v>15</v>
      </c>
      <c r="D149" s="24">
        <v>15</v>
      </c>
      <c r="E149" s="24">
        <v>14</v>
      </c>
      <c r="F149" s="24">
        <v>14</v>
      </c>
      <c r="G149" s="24">
        <v>12</v>
      </c>
      <c r="H149" s="24">
        <v>12</v>
      </c>
      <c r="I149" s="24">
        <v>15</v>
      </c>
      <c r="J149" s="24">
        <v>15</v>
      </c>
      <c r="K149" s="24">
        <v>15</v>
      </c>
      <c r="L149" s="24">
        <v>15</v>
      </c>
      <c r="M149" s="24">
        <f>'[1]November 2016'!$J$17</f>
        <v>15</v>
      </c>
      <c r="N149" s="24">
        <f t="shared" si="69"/>
        <v>0</v>
      </c>
      <c r="O149" s="16">
        <f t="shared" si="70"/>
        <v>0</v>
      </c>
      <c r="P149" s="33"/>
      <c r="Q149" s="34" t="s">
        <v>40</v>
      </c>
      <c r="R149" s="34" t="s">
        <v>43</v>
      </c>
    </row>
    <row r="150" spans="1:18" ht="15" customHeight="1" x14ac:dyDescent="0.25">
      <c r="A150" s="2" t="s">
        <v>29</v>
      </c>
      <c r="B150" s="24">
        <v>218</v>
      </c>
      <c r="C150" s="24">
        <v>214</v>
      </c>
      <c r="D150" s="24">
        <v>215</v>
      </c>
      <c r="E150" s="24">
        <v>217</v>
      </c>
      <c r="F150" s="24">
        <v>220</v>
      </c>
      <c r="G150" s="24">
        <v>214</v>
      </c>
      <c r="H150" s="24">
        <v>217</v>
      </c>
      <c r="I150" s="24">
        <v>221</v>
      </c>
      <c r="J150" s="24">
        <v>221</v>
      </c>
      <c r="K150" s="24">
        <v>219</v>
      </c>
      <c r="L150" s="24">
        <v>216</v>
      </c>
      <c r="M150" s="24">
        <f t="shared" ref="M150" si="72">+SUM(M148:M149)</f>
        <v>226</v>
      </c>
      <c r="N150" s="24">
        <f t="shared" si="69"/>
        <v>8</v>
      </c>
      <c r="O150" s="16">
        <f t="shared" si="70"/>
        <v>3.669724770642202E-2</v>
      </c>
      <c r="P150" s="33"/>
      <c r="Q150" s="36" t="s">
        <v>41</v>
      </c>
      <c r="R150" s="37" t="s">
        <v>39</v>
      </c>
    </row>
    <row r="151" spans="1:18" ht="15" customHeight="1" x14ac:dyDescent="0.25">
      <c r="A151" s="2" t="s">
        <v>58</v>
      </c>
      <c r="B151" s="24">
        <v>133</v>
      </c>
      <c r="C151" s="24">
        <v>137</v>
      </c>
      <c r="D151" s="24">
        <v>124</v>
      </c>
      <c r="E151" s="24">
        <v>111</v>
      </c>
      <c r="F151" s="24">
        <v>108</v>
      </c>
      <c r="G151" s="24">
        <v>101</v>
      </c>
      <c r="H151" s="24">
        <v>95</v>
      </c>
      <c r="I151" s="24">
        <v>98</v>
      </c>
      <c r="J151" s="24">
        <v>97</v>
      </c>
      <c r="K151" s="24">
        <v>95</v>
      </c>
      <c r="L151" s="24">
        <v>105</v>
      </c>
      <c r="M151" s="24">
        <f>'[1]November 2016'!$J$9</f>
        <v>103</v>
      </c>
      <c r="N151" s="24">
        <f t="shared" si="69"/>
        <v>-30</v>
      </c>
      <c r="O151" s="16">
        <f t="shared" si="70"/>
        <v>-0.22556390977443608</v>
      </c>
      <c r="P151" s="33"/>
      <c r="Q151" s="32">
        <f>SUM(B155:M155)/12</f>
        <v>4.25</v>
      </c>
      <c r="R151" s="33">
        <f>M148/R147</f>
        <v>1.0549999999999999</v>
      </c>
    </row>
    <row r="152" spans="1:18" ht="15" customHeight="1" x14ac:dyDescent="0.25">
      <c r="A152" s="2" t="s">
        <v>30</v>
      </c>
      <c r="B152" s="24">
        <v>316</v>
      </c>
      <c r="C152" s="24">
        <v>327</v>
      </c>
      <c r="D152" s="24">
        <v>329</v>
      </c>
      <c r="E152" s="24">
        <v>335</v>
      </c>
      <c r="F152" s="24">
        <v>330</v>
      </c>
      <c r="G152" s="24">
        <v>336</v>
      </c>
      <c r="H152" s="24">
        <v>315</v>
      </c>
      <c r="I152" s="24">
        <v>313</v>
      </c>
      <c r="J152" s="24">
        <v>305</v>
      </c>
      <c r="K152" s="24">
        <v>300</v>
      </c>
      <c r="L152" s="24">
        <v>304</v>
      </c>
      <c r="M152" s="24">
        <f>'[1]November 2016'!$J$11+'[1]November 2016'!$J$13</f>
        <v>296</v>
      </c>
      <c r="N152" s="24">
        <f t="shared" si="69"/>
        <v>-20</v>
      </c>
      <c r="O152" s="16">
        <f t="shared" si="70"/>
        <v>-6.3291139240506333E-2</v>
      </c>
      <c r="P152" s="33"/>
      <c r="Q152" s="25"/>
      <c r="R152" s="35"/>
    </row>
    <row r="153" spans="1:18" ht="15" customHeight="1" x14ac:dyDescent="0.25">
      <c r="A153" s="2" t="s">
        <v>31</v>
      </c>
      <c r="B153" s="24">
        <v>449</v>
      </c>
      <c r="C153" s="24">
        <v>464</v>
      </c>
      <c r="D153" s="24">
        <v>453</v>
      </c>
      <c r="E153" s="24">
        <v>446</v>
      </c>
      <c r="F153" s="24">
        <v>438</v>
      </c>
      <c r="G153" s="24">
        <v>437</v>
      </c>
      <c r="H153" s="24">
        <v>410</v>
      </c>
      <c r="I153" s="24">
        <v>411</v>
      </c>
      <c r="J153" s="24">
        <v>402</v>
      </c>
      <c r="K153" s="24">
        <v>395</v>
      </c>
      <c r="L153" s="24">
        <v>409</v>
      </c>
      <c r="M153" s="24">
        <f t="shared" ref="M153" si="73">SUM(M151:M152)</f>
        <v>399</v>
      </c>
      <c r="N153" s="24">
        <f t="shared" si="69"/>
        <v>-50</v>
      </c>
      <c r="O153" s="16">
        <f t="shared" si="70"/>
        <v>-0.111358574610245</v>
      </c>
      <c r="P153" s="33"/>
      <c r="Q153" s="25"/>
    </row>
    <row r="154" spans="1:18" ht="15" customHeight="1" x14ac:dyDescent="0.25">
      <c r="A154" s="55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7"/>
      <c r="P154" s="33"/>
      <c r="Q154" s="25"/>
      <c r="R154" s="20" t="s">
        <v>38</v>
      </c>
    </row>
    <row r="155" spans="1:18" ht="15" customHeight="1" x14ac:dyDescent="0.25">
      <c r="A155" s="2" t="s">
        <v>3</v>
      </c>
      <c r="B155" s="24">
        <v>11</v>
      </c>
      <c r="C155" s="24">
        <v>0</v>
      </c>
      <c r="D155" s="24">
        <v>4</v>
      </c>
      <c r="E155" s="24">
        <v>2</v>
      </c>
      <c r="F155" s="24">
        <v>8</v>
      </c>
      <c r="G155" s="24">
        <v>1</v>
      </c>
      <c r="H155" s="24">
        <v>4</v>
      </c>
      <c r="I155" s="24">
        <v>3</v>
      </c>
      <c r="J155" s="24">
        <v>4</v>
      </c>
      <c r="K155" s="24">
        <v>3</v>
      </c>
      <c r="L155" s="24">
        <v>1</v>
      </c>
      <c r="M155" s="24">
        <f>'[1]November 2016'!$J$18</f>
        <v>10</v>
      </c>
      <c r="N155" s="24"/>
      <c r="O155" s="13"/>
      <c r="P155" s="52"/>
      <c r="Q155" s="34" t="s">
        <v>40</v>
      </c>
      <c r="R155" s="20" t="s">
        <v>37</v>
      </c>
    </row>
    <row r="156" spans="1:18" ht="15" customHeight="1" x14ac:dyDescent="0.25">
      <c r="A156" s="2" t="s">
        <v>2</v>
      </c>
      <c r="B156" s="24">
        <v>4</v>
      </c>
      <c r="C156" s="24">
        <v>3</v>
      </c>
      <c r="D156" s="24">
        <v>0</v>
      </c>
      <c r="E156" s="24">
        <v>5</v>
      </c>
      <c r="F156" s="24">
        <v>5</v>
      </c>
      <c r="G156" s="24">
        <v>1</v>
      </c>
      <c r="H156" s="24">
        <v>2</v>
      </c>
      <c r="I156" s="24">
        <v>4</v>
      </c>
      <c r="J156" s="24">
        <v>4</v>
      </c>
      <c r="K156" s="24">
        <v>3</v>
      </c>
      <c r="L156" s="24">
        <v>1</v>
      </c>
      <c r="M156" s="24">
        <f>'[1]November 2016'!$J$19</f>
        <v>10</v>
      </c>
      <c r="N156" s="24"/>
      <c r="O156" s="14"/>
      <c r="P156" s="34"/>
      <c r="Q156" s="36" t="s">
        <v>42</v>
      </c>
      <c r="R156" s="38" t="s">
        <v>44</v>
      </c>
    </row>
    <row r="157" spans="1:18" ht="15" customHeight="1" x14ac:dyDescent="0.25">
      <c r="A157" s="2" t="s">
        <v>32</v>
      </c>
      <c r="B157" s="26">
        <v>1.5566502463054188</v>
      </c>
      <c r="C157" s="26">
        <v>1.6432160804020099</v>
      </c>
      <c r="D157" s="26">
        <v>1.645</v>
      </c>
      <c r="E157" s="26">
        <v>1.6502463054187193</v>
      </c>
      <c r="F157" s="26">
        <v>1.6019417475728155</v>
      </c>
      <c r="G157" s="26">
        <v>1.6633663366336633</v>
      </c>
      <c r="H157" s="26">
        <v>1.5365853658536586</v>
      </c>
      <c r="I157" s="26">
        <v>1.5194174757281553</v>
      </c>
      <c r="J157" s="26">
        <v>1.4805825242718447</v>
      </c>
      <c r="K157" s="26">
        <v>1.4705882352941178</v>
      </c>
      <c r="L157" s="26">
        <v>1.5124378109452736</v>
      </c>
      <c r="M157" s="26">
        <f t="shared" ref="M157" si="74">+M152/M148</f>
        <v>1.4028436018957346</v>
      </c>
      <c r="N157" s="26"/>
      <c r="O157" s="16"/>
      <c r="P157" s="33"/>
      <c r="Q157" s="32">
        <f>SUM(B156:M156)/12</f>
        <v>3.5</v>
      </c>
      <c r="R157" s="54">
        <f>[2]Sheet1!$O$11</f>
        <v>0.79394930498773508</v>
      </c>
    </row>
    <row r="158" spans="1:18" ht="15" customHeight="1" x14ac:dyDescent="0.25">
      <c r="A158" s="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R158" s="16"/>
    </row>
    <row r="159" spans="1:18" ht="45" x14ac:dyDescent="0.25">
      <c r="A159" s="7" t="s">
        <v>14</v>
      </c>
      <c r="B159" s="8" t="s">
        <v>51</v>
      </c>
      <c r="C159" s="4" t="s">
        <v>52</v>
      </c>
      <c r="D159" s="4" t="s">
        <v>53</v>
      </c>
      <c r="E159" s="4" t="s">
        <v>54</v>
      </c>
      <c r="F159" s="4" t="s">
        <v>55</v>
      </c>
      <c r="G159" s="4" t="s">
        <v>56</v>
      </c>
      <c r="H159" s="4" t="s">
        <v>57</v>
      </c>
      <c r="I159" s="4" t="s">
        <v>63</v>
      </c>
      <c r="J159" s="4" t="s">
        <v>64</v>
      </c>
      <c r="K159" s="4" t="s">
        <v>68</v>
      </c>
      <c r="L159" s="4" t="s">
        <v>69</v>
      </c>
      <c r="M159" s="4" t="s">
        <v>70</v>
      </c>
      <c r="N159" s="65" t="s">
        <v>65</v>
      </c>
      <c r="O159" s="66" t="s">
        <v>66</v>
      </c>
      <c r="P159" s="15"/>
      <c r="Q159" s="15" t="s">
        <v>36</v>
      </c>
      <c r="R159" s="60" t="s">
        <v>67</v>
      </c>
    </row>
    <row r="160" spans="1:18" ht="15" customHeight="1" x14ac:dyDescent="0.25">
      <c r="A160" s="2" t="s">
        <v>0</v>
      </c>
      <c r="B160" s="24">
        <v>396</v>
      </c>
      <c r="C160" s="24">
        <v>378</v>
      </c>
      <c r="D160" s="24">
        <v>384</v>
      </c>
      <c r="E160" s="24">
        <v>396</v>
      </c>
      <c r="F160" s="24">
        <v>396</v>
      </c>
      <c r="G160" s="24">
        <v>383</v>
      </c>
      <c r="H160" s="24">
        <v>382</v>
      </c>
      <c r="I160" s="24">
        <v>381</v>
      </c>
      <c r="J160" s="24">
        <v>385</v>
      </c>
      <c r="K160" s="24">
        <v>403</v>
      </c>
      <c r="L160" s="24">
        <v>401</v>
      </c>
      <c r="M160" s="24">
        <f>'[1]November 2016'!$T$15</f>
        <v>397</v>
      </c>
      <c r="N160" s="24">
        <f t="shared" ref="N160:N167" si="75">M160-B160</f>
        <v>1</v>
      </c>
      <c r="O160" s="16">
        <f t="shared" ref="O160:O167" si="76">+N160/$B160</f>
        <v>2.5252525252525255E-3</v>
      </c>
      <c r="P160" s="33"/>
      <c r="Q160" s="31" t="s">
        <v>26</v>
      </c>
      <c r="R160" s="31" t="s">
        <v>39</v>
      </c>
    </row>
    <row r="161" spans="1:18" ht="15" customHeight="1" x14ac:dyDescent="0.25">
      <c r="A161" s="2" t="s">
        <v>1</v>
      </c>
      <c r="B161" s="24">
        <v>108</v>
      </c>
      <c r="C161" s="24">
        <v>123</v>
      </c>
      <c r="D161" s="24">
        <v>122</v>
      </c>
      <c r="E161" s="24">
        <v>92</v>
      </c>
      <c r="F161" s="24">
        <v>81</v>
      </c>
      <c r="G161" s="24">
        <v>94</v>
      </c>
      <c r="H161" s="24">
        <v>88</v>
      </c>
      <c r="I161" s="24">
        <v>91</v>
      </c>
      <c r="J161" s="24">
        <v>105</v>
      </c>
      <c r="K161" s="24">
        <v>91</v>
      </c>
      <c r="L161" s="24">
        <v>94</v>
      </c>
      <c r="M161" s="24">
        <f>'[1]November 2016'!$T$16+'[1]November 2016'!$T$19</f>
        <v>102</v>
      </c>
      <c r="N161" s="24">
        <f t="shared" si="75"/>
        <v>-6</v>
      </c>
      <c r="O161" s="16">
        <f t="shared" si="76"/>
        <v>-5.5555555555555552E-2</v>
      </c>
      <c r="P161" s="33"/>
      <c r="Q161" s="33">
        <f>1-M161/M162</f>
        <v>0.79559118236472948</v>
      </c>
      <c r="R161" s="52">
        <v>500</v>
      </c>
    </row>
    <row r="162" spans="1:18" ht="15" customHeight="1" x14ac:dyDescent="0.25">
      <c r="A162" s="2" t="s">
        <v>34</v>
      </c>
      <c r="B162" s="29">
        <v>504</v>
      </c>
      <c r="C162" s="29">
        <v>501</v>
      </c>
      <c r="D162" s="29">
        <v>506</v>
      </c>
      <c r="E162" s="29">
        <v>488</v>
      </c>
      <c r="F162" s="29">
        <v>477</v>
      </c>
      <c r="G162" s="29">
        <v>477</v>
      </c>
      <c r="H162" s="29">
        <v>470</v>
      </c>
      <c r="I162" s="29">
        <v>472</v>
      </c>
      <c r="J162" s="29">
        <v>490</v>
      </c>
      <c r="K162" s="29">
        <v>494</v>
      </c>
      <c r="L162" s="29">
        <v>495</v>
      </c>
      <c r="M162" s="29">
        <f t="shared" ref="M162" si="77">SUM(M160:M161)</f>
        <v>499</v>
      </c>
      <c r="N162" s="24">
        <f t="shared" si="75"/>
        <v>-5</v>
      </c>
      <c r="O162" s="16">
        <f t="shared" si="76"/>
        <v>-9.9206349206349201E-3</v>
      </c>
      <c r="P162" s="33"/>
      <c r="Q162" s="34"/>
      <c r="R162" s="35"/>
    </row>
    <row r="163" spans="1:18" ht="15" customHeight="1" x14ac:dyDescent="0.25">
      <c r="A163" s="2" t="s">
        <v>27</v>
      </c>
      <c r="B163" s="24">
        <v>46</v>
      </c>
      <c r="C163" s="24">
        <v>44</v>
      </c>
      <c r="D163" s="24">
        <v>45</v>
      </c>
      <c r="E163" s="24">
        <v>45</v>
      </c>
      <c r="F163" s="24">
        <v>45</v>
      </c>
      <c r="G163" s="24">
        <v>43</v>
      </c>
      <c r="H163" s="24">
        <v>43</v>
      </c>
      <c r="I163" s="24">
        <v>33</v>
      </c>
      <c r="J163" s="24">
        <v>30</v>
      </c>
      <c r="K163" s="24">
        <v>30</v>
      </c>
      <c r="L163" s="24">
        <v>30</v>
      </c>
      <c r="M163" s="24">
        <f>'[1]November 2016'!$T$17</f>
        <v>30</v>
      </c>
      <c r="N163" s="24">
        <f t="shared" si="75"/>
        <v>-16</v>
      </c>
      <c r="O163" s="16">
        <f t="shared" si="76"/>
        <v>-0.34782608695652173</v>
      </c>
      <c r="P163" s="33"/>
      <c r="Q163" s="34" t="s">
        <v>40</v>
      </c>
      <c r="R163" s="34" t="s">
        <v>43</v>
      </c>
    </row>
    <row r="164" spans="1:18" ht="15" customHeight="1" x14ac:dyDescent="0.25">
      <c r="A164" s="2" t="s">
        <v>29</v>
      </c>
      <c r="B164" s="24">
        <v>550</v>
      </c>
      <c r="C164" s="24">
        <v>545</v>
      </c>
      <c r="D164" s="24">
        <v>551</v>
      </c>
      <c r="E164" s="24">
        <v>533</v>
      </c>
      <c r="F164" s="24">
        <v>522</v>
      </c>
      <c r="G164" s="24">
        <v>520</v>
      </c>
      <c r="H164" s="24">
        <v>513</v>
      </c>
      <c r="I164" s="24">
        <v>505</v>
      </c>
      <c r="J164" s="24">
        <v>520</v>
      </c>
      <c r="K164" s="24">
        <v>524</v>
      </c>
      <c r="L164" s="24">
        <v>525</v>
      </c>
      <c r="M164" s="24">
        <f t="shared" ref="M164" si="78">+SUM(M162:M163)</f>
        <v>529</v>
      </c>
      <c r="N164" s="24">
        <f t="shared" si="75"/>
        <v>-21</v>
      </c>
      <c r="O164" s="16">
        <f t="shared" si="76"/>
        <v>-3.8181818181818185E-2</v>
      </c>
      <c r="P164" s="33"/>
      <c r="Q164" s="36" t="s">
        <v>41</v>
      </c>
      <c r="R164" s="37" t="s">
        <v>39</v>
      </c>
    </row>
    <row r="165" spans="1:18" ht="15" customHeight="1" x14ac:dyDescent="0.25">
      <c r="A165" s="2" t="s">
        <v>58</v>
      </c>
      <c r="B165" s="24">
        <v>153</v>
      </c>
      <c r="C165" s="24">
        <v>189</v>
      </c>
      <c r="D165" s="24">
        <v>181</v>
      </c>
      <c r="E165" s="24">
        <v>229</v>
      </c>
      <c r="F165" s="24">
        <v>259</v>
      </c>
      <c r="G165" s="24">
        <v>444</v>
      </c>
      <c r="H165" s="24">
        <v>459</v>
      </c>
      <c r="I165" s="24">
        <v>449</v>
      </c>
      <c r="J165" s="24">
        <v>430</v>
      </c>
      <c r="K165" s="24">
        <v>444</v>
      </c>
      <c r="L165" s="24">
        <v>479</v>
      </c>
      <c r="M165" s="24">
        <f>'[1]November 2016'!$T$9</f>
        <v>453</v>
      </c>
      <c r="N165" s="24">
        <f t="shared" si="75"/>
        <v>300</v>
      </c>
      <c r="O165" s="16">
        <f t="shared" si="76"/>
        <v>1.9607843137254901</v>
      </c>
      <c r="P165" s="33"/>
      <c r="Q165" s="32">
        <f>SUM(B169:M169)/12</f>
        <v>10.833333333333334</v>
      </c>
      <c r="R165" s="33">
        <f>M162/R161</f>
        <v>0.998</v>
      </c>
    </row>
    <row r="166" spans="1:18" ht="15" customHeight="1" x14ac:dyDescent="0.25">
      <c r="A166" s="2" t="s">
        <v>30</v>
      </c>
      <c r="B166" s="24">
        <v>1199</v>
      </c>
      <c r="C166" s="24">
        <v>1147</v>
      </c>
      <c r="D166" s="24">
        <v>1144</v>
      </c>
      <c r="E166" s="24">
        <v>1158</v>
      </c>
      <c r="F166" s="24">
        <v>1156</v>
      </c>
      <c r="G166" s="24">
        <v>1115</v>
      </c>
      <c r="H166" s="24">
        <v>1116</v>
      </c>
      <c r="I166" s="24">
        <v>1111</v>
      </c>
      <c r="J166" s="24">
        <v>1114</v>
      </c>
      <c r="K166" s="24">
        <v>1099</v>
      </c>
      <c r="L166" s="24">
        <v>1075</v>
      </c>
      <c r="M166" s="24">
        <f>'[1]November 2016'!$T$11+'[1]November 2016'!$T$13</f>
        <v>1105</v>
      </c>
      <c r="N166" s="24">
        <f t="shared" si="75"/>
        <v>-94</v>
      </c>
      <c r="O166" s="16">
        <f t="shared" si="76"/>
        <v>-7.8398665554628863E-2</v>
      </c>
      <c r="P166" s="33"/>
      <c r="Q166" s="25"/>
      <c r="R166" s="35"/>
    </row>
    <row r="167" spans="1:18" ht="15" customHeight="1" x14ac:dyDescent="0.25">
      <c r="A167" s="2" t="s">
        <v>31</v>
      </c>
      <c r="B167" s="24">
        <v>1352</v>
      </c>
      <c r="C167" s="24">
        <v>1336</v>
      </c>
      <c r="D167" s="24">
        <v>1325</v>
      </c>
      <c r="E167" s="24">
        <v>1387</v>
      </c>
      <c r="F167" s="24">
        <v>1415</v>
      </c>
      <c r="G167" s="24">
        <v>1559</v>
      </c>
      <c r="H167" s="24">
        <v>1575</v>
      </c>
      <c r="I167" s="24">
        <v>1560</v>
      </c>
      <c r="J167" s="24">
        <v>1544</v>
      </c>
      <c r="K167" s="24">
        <v>1543</v>
      </c>
      <c r="L167" s="24">
        <v>1554</v>
      </c>
      <c r="M167" s="24">
        <f t="shared" ref="M167" si="79">SUM(M165:M166)</f>
        <v>1558</v>
      </c>
      <c r="N167" s="24">
        <f t="shared" si="75"/>
        <v>206</v>
      </c>
      <c r="O167" s="16">
        <f t="shared" si="76"/>
        <v>0.15236686390532544</v>
      </c>
      <c r="P167" s="33"/>
      <c r="Q167" s="25"/>
    </row>
    <row r="168" spans="1:18" ht="15" customHeight="1" x14ac:dyDescent="0.25">
      <c r="A168" s="55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7"/>
      <c r="P168" s="33"/>
      <c r="Q168" s="25"/>
      <c r="R168" s="20" t="s">
        <v>38</v>
      </c>
    </row>
    <row r="169" spans="1:18" ht="15" customHeight="1" x14ac:dyDescent="0.25">
      <c r="A169" s="2" t="s">
        <v>3</v>
      </c>
      <c r="B169" s="24">
        <v>2</v>
      </c>
      <c r="C169" s="24">
        <v>1</v>
      </c>
      <c r="D169" s="24">
        <v>20</v>
      </c>
      <c r="E169" s="24">
        <v>14</v>
      </c>
      <c r="F169" s="24">
        <v>6</v>
      </c>
      <c r="G169" s="24">
        <v>5</v>
      </c>
      <c r="H169" s="24">
        <v>11</v>
      </c>
      <c r="I169" s="24">
        <v>22</v>
      </c>
      <c r="J169" s="24">
        <v>19</v>
      </c>
      <c r="K169" s="24">
        <v>5</v>
      </c>
      <c r="L169" s="24">
        <v>6</v>
      </c>
      <c r="M169" s="24">
        <f>'[1]November 2016'!$T$18</f>
        <v>19</v>
      </c>
      <c r="N169" s="24"/>
      <c r="O169" s="13"/>
      <c r="P169" s="52"/>
      <c r="Q169" s="34" t="s">
        <v>40</v>
      </c>
      <c r="R169" s="20" t="s">
        <v>37</v>
      </c>
    </row>
    <row r="170" spans="1:18" ht="15" customHeight="1" x14ac:dyDescent="0.25">
      <c r="A170" s="2" t="s">
        <v>2</v>
      </c>
      <c r="B170" s="24">
        <v>0</v>
      </c>
      <c r="C170" s="24">
        <v>13</v>
      </c>
      <c r="D170" s="24">
        <v>32</v>
      </c>
      <c r="E170" s="24">
        <v>14</v>
      </c>
      <c r="F170" s="24">
        <v>4</v>
      </c>
      <c r="G170" s="24">
        <v>6</v>
      </c>
      <c r="H170" s="24">
        <v>10</v>
      </c>
      <c r="I170" s="24">
        <v>4</v>
      </c>
      <c r="J170" s="24">
        <v>9</v>
      </c>
      <c r="K170" s="24">
        <v>13</v>
      </c>
      <c r="L170" s="24">
        <v>5</v>
      </c>
      <c r="M170" s="24">
        <f>'[1]November 2016'!$T$19</f>
        <v>15</v>
      </c>
      <c r="N170" s="24"/>
      <c r="O170" s="14"/>
      <c r="P170" s="34"/>
      <c r="Q170" s="36" t="s">
        <v>42</v>
      </c>
      <c r="R170" s="38" t="s">
        <v>44</v>
      </c>
    </row>
    <row r="171" spans="1:18" ht="15" customHeight="1" x14ac:dyDescent="0.25">
      <c r="A171" s="2" t="s">
        <v>32</v>
      </c>
      <c r="B171" s="26">
        <v>2.378968253968254</v>
      </c>
      <c r="C171" s="26">
        <v>2.2894211576846306</v>
      </c>
      <c r="D171" s="26">
        <v>2.2608695652173911</v>
      </c>
      <c r="E171" s="26">
        <v>2.372950819672131</v>
      </c>
      <c r="F171" s="26">
        <v>2.4234800838574424</v>
      </c>
      <c r="G171" s="26">
        <v>2.3375262054507338</v>
      </c>
      <c r="H171" s="26">
        <v>2.3744680851063831</v>
      </c>
      <c r="I171" s="26">
        <v>2.3538135593220337</v>
      </c>
      <c r="J171" s="26">
        <v>2.2734693877551022</v>
      </c>
      <c r="K171" s="26">
        <v>2.2246963562753037</v>
      </c>
      <c r="L171" s="26">
        <v>2.1717171717171717</v>
      </c>
      <c r="M171" s="26">
        <f t="shared" ref="M171" si="80">+M166/M162</f>
        <v>2.214428857715431</v>
      </c>
      <c r="N171" s="26"/>
      <c r="O171" s="16"/>
      <c r="P171" s="33"/>
      <c r="Q171" s="32">
        <f>SUM(B170:M170)/12</f>
        <v>10.416666666666666</v>
      </c>
      <c r="R171" s="54">
        <f>[2]Sheet1!$O$20</f>
        <v>0.72007491912140309</v>
      </c>
    </row>
    <row r="172" spans="1:18" ht="15" customHeight="1" x14ac:dyDescent="0.25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R172" s="22"/>
    </row>
    <row r="173" spans="1:18" ht="45" x14ac:dyDescent="0.25">
      <c r="A173" s="10" t="s">
        <v>47</v>
      </c>
      <c r="B173" s="27" t="s">
        <v>51</v>
      </c>
      <c r="C173" s="27" t="s">
        <v>52</v>
      </c>
      <c r="D173" s="27" t="s">
        <v>53</v>
      </c>
      <c r="E173" s="27" t="s">
        <v>54</v>
      </c>
      <c r="F173" s="27" t="s">
        <v>55</v>
      </c>
      <c r="G173" s="27" t="s">
        <v>56</v>
      </c>
      <c r="H173" s="27" t="s">
        <v>57</v>
      </c>
      <c r="I173" s="27" t="s">
        <v>63</v>
      </c>
      <c r="J173" s="27" t="s">
        <v>64</v>
      </c>
      <c r="K173" s="27" t="s">
        <v>68</v>
      </c>
      <c r="L173" s="27" t="s">
        <v>69</v>
      </c>
      <c r="M173" s="27" t="s">
        <v>70</v>
      </c>
      <c r="N173" s="72" t="s">
        <v>65</v>
      </c>
      <c r="O173" s="73" t="s">
        <v>66</v>
      </c>
      <c r="P173" s="17"/>
      <c r="Q173" s="17" t="s">
        <v>36</v>
      </c>
      <c r="R173" s="61" t="s">
        <v>67</v>
      </c>
    </row>
    <row r="174" spans="1:18" ht="15" customHeight="1" x14ac:dyDescent="0.25">
      <c r="A174" s="51" t="s">
        <v>0</v>
      </c>
      <c r="B174" s="24">
        <v>1806</v>
      </c>
      <c r="C174" s="24">
        <v>1778</v>
      </c>
      <c r="D174" s="24">
        <v>1790</v>
      </c>
      <c r="E174" s="24">
        <v>1790</v>
      </c>
      <c r="F174" s="24">
        <v>1773</v>
      </c>
      <c r="G174" s="24">
        <v>1767</v>
      </c>
      <c r="H174" s="24">
        <v>1763</v>
      </c>
      <c r="I174" s="24">
        <v>2088</v>
      </c>
      <c r="J174" s="24">
        <v>2062</v>
      </c>
      <c r="K174" s="24">
        <v>2070</v>
      </c>
      <c r="L174" s="24">
        <v>2059</v>
      </c>
      <c r="M174" s="24">
        <f>M90+M104+M118+M132+M146+M160</f>
        <v>2039</v>
      </c>
      <c r="N174" s="24">
        <f t="shared" ref="N174:N181" si="81">M174-B174</f>
        <v>233</v>
      </c>
      <c r="O174" s="16">
        <f t="shared" ref="O174:O181" si="82">+N174/$B174</f>
        <v>0.12901439645625692</v>
      </c>
      <c r="P174" s="33"/>
      <c r="Q174" s="39" t="s">
        <v>26</v>
      </c>
      <c r="R174" s="39" t="s">
        <v>39</v>
      </c>
    </row>
    <row r="175" spans="1:18" ht="15" customHeight="1" x14ac:dyDescent="0.25">
      <c r="A175" s="51" t="s">
        <v>1</v>
      </c>
      <c r="B175" s="24">
        <v>564</v>
      </c>
      <c r="C175" s="24">
        <v>594</v>
      </c>
      <c r="D175" s="24">
        <v>597</v>
      </c>
      <c r="E175" s="24">
        <v>562</v>
      </c>
      <c r="F175" s="24">
        <v>551</v>
      </c>
      <c r="G175" s="24">
        <v>527</v>
      </c>
      <c r="H175" s="24">
        <v>518</v>
      </c>
      <c r="I175" s="24">
        <v>546</v>
      </c>
      <c r="J175" s="24">
        <v>580</v>
      </c>
      <c r="K175" s="24">
        <v>586</v>
      </c>
      <c r="L175" s="24">
        <v>605</v>
      </c>
      <c r="M175" s="24">
        <f t="shared" ref="M175" si="83">M91+M105+M119+M147+M161</f>
        <v>648</v>
      </c>
      <c r="N175" s="24">
        <f t="shared" si="81"/>
        <v>84</v>
      </c>
      <c r="O175" s="16">
        <f t="shared" si="82"/>
        <v>0.14893617021276595</v>
      </c>
      <c r="P175" s="33"/>
      <c r="Q175" s="33">
        <f>1-M175/M176</f>
        <v>0.75883885374023075</v>
      </c>
      <c r="R175" s="24">
        <f>R91+R105+R119+R133+R147+R161</f>
        <v>2767</v>
      </c>
    </row>
    <row r="176" spans="1:18" ht="15" customHeight="1" x14ac:dyDescent="0.25">
      <c r="A176" s="51" t="s">
        <v>34</v>
      </c>
      <c r="B176" s="29">
        <v>2370</v>
      </c>
      <c r="C176" s="29">
        <v>2372</v>
      </c>
      <c r="D176" s="29">
        <v>2387</v>
      </c>
      <c r="E176" s="29">
        <v>2352</v>
      </c>
      <c r="F176" s="29">
        <v>2324</v>
      </c>
      <c r="G176" s="29">
        <v>2294</v>
      </c>
      <c r="H176" s="29">
        <v>2281</v>
      </c>
      <c r="I176" s="29">
        <v>2634</v>
      </c>
      <c r="J176" s="29">
        <v>2642</v>
      </c>
      <c r="K176" s="29">
        <v>2656</v>
      </c>
      <c r="L176" s="29">
        <v>2664</v>
      </c>
      <c r="M176" s="29">
        <f t="shared" ref="M176" si="84">SUM(M174:M175)</f>
        <v>2687</v>
      </c>
      <c r="N176" s="24">
        <f t="shared" si="81"/>
        <v>317</v>
      </c>
      <c r="O176" s="16">
        <f t="shared" si="82"/>
        <v>0.13375527426160339</v>
      </c>
      <c r="P176" s="33"/>
      <c r="Q176" s="34"/>
      <c r="R176" s="35"/>
    </row>
    <row r="177" spans="1:18" ht="15" customHeight="1" x14ac:dyDescent="0.25">
      <c r="A177" s="51" t="s">
        <v>27</v>
      </c>
      <c r="B177" s="24">
        <v>335</v>
      </c>
      <c r="C177" s="24">
        <v>329</v>
      </c>
      <c r="D177" s="24">
        <v>334</v>
      </c>
      <c r="E177" s="24">
        <v>336</v>
      </c>
      <c r="F177" s="24">
        <v>336</v>
      </c>
      <c r="G177" s="24">
        <v>317</v>
      </c>
      <c r="H177" s="24">
        <v>307</v>
      </c>
      <c r="I177" s="24">
        <v>292</v>
      </c>
      <c r="J177" s="24">
        <v>279</v>
      </c>
      <c r="K177" s="24">
        <v>268</v>
      </c>
      <c r="L177" s="24">
        <v>253</v>
      </c>
      <c r="M177" s="24">
        <f t="shared" ref="M177" si="85">M93+M107+M121+M149+M163</f>
        <v>240</v>
      </c>
      <c r="N177" s="24">
        <f t="shared" si="81"/>
        <v>-95</v>
      </c>
      <c r="O177" s="16">
        <f t="shared" si="82"/>
        <v>-0.28358208955223879</v>
      </c>
      <c r="P177" s="33"/>
      <c r="Q177" s="40" t="s">
        <v>40</v>
      </c>
      <c r="R177" s="40" t="s">
        <v>43</v>
      </c>
    </row>
    <row r="178" spans="1:18" ht="15" customHeight="1" x14ac:dyDescent="0.25">
      <c r="A178" s="51" t="s">
        <v>29</v>
      </c>
      <c r="B178" s="24">
        <v>2705</v>
      </c>
      <c r="C178" s="24">
        <v>2701</v>
      </c>
      <c r="D178" s="24">
        <v>2721</v>
      </c>
      <c r="E178" s="24">
        <v>2688</v>
      </c>
      <c r="F178" s="24">
        <v>2660</v>
      </c>
      <c r="G178" s="24">
        <v>2611</v>
      </c>
      <c r="H178" s="24">
        <v>2588</v>
      </c>
      <c r="I178" s="24">
        <v>2926</v>
      </c>
      <c r="J178" s="24">
        <v>2921</v>
      </c>
      <c r="K178" s="24">
        <v>2924</v>
      </c>
      <c r="L178" s="24">
        <v>2917</v>
      </c>
      <c r="M178" s="24">
        <f t="shared" ref="M178" si="86">+SUM(M176:M177)</f>
        <v>2927</v>
      </c>
      <c r="N178" s="24">
        <f t="shared" si="81"/>
        <v>222</v>
      </c>
      <c r="O178" s="16">
        <f t="shared" si="82"/>
        <v>8.2070240295748609E-2</v>
      </c>
      <c r="P178" s="33"/>
      <c r="Q178" s="41" t="s">
        <v>41</v>
      </c>
      <c r="R178" s="42" t="s">
        <v>39</v>
      </c>
    </row>
    <row r="179" spans="1:18" ht="15" customHeight="1" x14ac:dyDescent="0.25">
      <c r="A179" s="51" t="s">
        <v>58</v>
      </c>
      <c r="B179" s="24">
        <v>1219</v>
      </c>
      <c r="C179" s="24">
        <v>1218</v>
      </c>
      <c r="D179" s="24">
        <v>1168</v>
      </c>
      <c r="E179" s="24">
        <v>1189</v>
      </c>
      <c r="F179" s="24">
        <v>1260</v>
      </c>
      <c r="G179" s="24">
        <v>1601</v>
      </c>
      <c r="H179" s="24">
        <v>1656</v>
      </c>
      <c r="I179" s="24">
        <v>2258</v>
      </c>
      <c r="J179" s="24">
        <v>2245</v>
      </c>
      <c r="K179" s="24">
        <v>2417</v>
      </c>
      <c r="L179" s="24">
        <v>2387</v>
      </c>
      <c r="M179" s="24">
        <f>M95+M109+M123+M137+M151+M165</f>
        <v>2043</v>
      </c>
      <c r="N179" s="24">
        <f t="shared" si="81"/>
        <v>824</v>
      </c>
      <c r="O179" s="16">
        <f t="shared" si="82"/>
        <v>0.67596390484003277</v>
      </c>
      <c r="P179" s="33"/>
      <c r="Q179" s="32">
        <f>SUM(B183:M183)/12</f>
        <v>44.666666666666664</v>
      </c>
      <c r="R179" s="33">
        <f>M176/R175</f>
        <v>0.97108782074448863</v>
      </c>
    </row>
    <row r="180" spans="1:18" ht="15" customHeight="1" x14ac:dyDescent="0.25">
      <c r="A180" s="51" t="s">
        <v>30</v>
      </c>
      <c r="B180" s="24">
        <v>4708</v>
      </c>
      <c r="C180" s="24">
        <v>4683</v>
      </c>
      <c r="D180" s="24">
        <v>4764</v>
      </c>
      <c r="E180" s="24">
        <v>4794</v>
      </c>
      <c r="F180" s="24">
        <v>4769</v>
      </c>
      <c r="G180" s="24">
        <v>4717</v>
      </c>
      <c r="H180" s="24">
        <v>4659</v>
      </c>
      <c r="I180" s="24">
        <v>5326</v>
      </c>
      <c r="J180" s="24">
        <v>5224</v>
      </c>
      <c r="K180" s="24">
        <v>5205</v>
      </c>
      <c r="L180" s="24">
        <v>5124</v>
      </c>
      <c r="M180" s="24">
        <f>M96+M110+M124+M138+M152+M166</f>
        <v>5156</v>
      </c>
      <c r="N180" s="24">
        <f t="shared" si="81"/>
        <v>448</v>
      </c>
      <c r="O180" s="16">
        <f t="shared" si="82"/>
        <v>9.5157179269328804E-2</v>
      </c>
      <c r="P180" s="33"/>
      <c r="Q180" s="25"/>
      <c r="R180" s="35"/>
    </row>
    <row r="181" spans="1:18" ht="15" customHeight="1" x14ac:dyDescent="0.25">
      <c r="A181" s="51" t="s">
        <v>31</v>
      </c>
      <c r="B181" s="24">
        <v>5927</v>
      </c>
      <c r="C181" s="24">
        <v>5901</v>
      </c>
      <c r="D181" s="24">
        <v>5932</v>
      </c>
      <c r="E181" s="24">
        <v>5983</v>
      </c>
      <c r="F181" s="24">
        <v>6029</v>
      </c>
      <c r="G181" s="24">
        <v>6318</v>
      </c>
      <c r="H181" s="24">
        <v>6315</v>
      </c>
      <c r="I181" s="24">
        <v>7584</v>
      </c>
      <c r="J181" s="24">
        <v>7469</v>
      </c>
      <c r="K181" s="24">
        <v>7622</v>
      </c>
      <c r="L181" s="24">
        <v>7511</v>
      </c>
      <c r="M181" s="24">
        <f t="shared" ref="M181" si="87">SUM(M179+M180)</f>
        <v>7199</v>
      </c>
      <c r="N181" s="24">
        <f t="shared" si="81"/>
        <v>1272</v>
      </c>
      <c r="O181" s="16">
        <f t="shared" si="82"/>
        <v>0.21461110173781003</v>
      </c>
      <c r="P181" s="33"/>
      <c r="Q181" s="25"/>
    </row>
    <row r="182" spans="1:18" ht="15" customHeight="1" x14ac:dyDescent="0.25">
      <c r="A182" s="58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7"/>
      <c r="P182" s="33"/>
      <c r="Q182" s="25"/>
      <c r="R182" s="43" t="s">
        <v>38</v>
      </c>
    </row>
    <row r="183" spans="1:18" ht="15" customHeight="1" x14ac:dyDescent="0.25">
      <c r="A183" s="51" t="s">
        <v>3</v>
      </c>
      <c r="B183" s="24">
        <v>38</v>
      </c>
      <c r="C183" s="24">
        <v>34</v>
      </c>
      <c r="D183" s="24">
        <v>67</v>
      </c>
      <c r="E183" s="24">
        <v>52</v>
      </c>
      <c r="F183" s="24">
        <v>48</v>
      </c>
      <c r="G183" s="24">
        <v>23</v>
      </c>
      <c r="H183" s="24">
        <v>25</v>
      </c>
      <c r="I183" s="24">
        <v>62</v>
      </c>
      <c r="J183" s="24">
        <v>65</v>
      </c>
      <c r="K183" s="24">
        <v>43</v>
      </c>
      <c r="L183" s="24">
        <v>32</v>
      </c>
      <c r="M183" s="24">
        <f t="shared" ref="M183" si="88">M99+M113+M127+M155+M169</f>
        <v>47</v>
      </c>
      <c r="N183" s="24"/>
      <c r="O183" s="6"/>
      <c r="P183" s="24"/>
      <c r="Q183" s="40" t="s">
        <v>40</v>
      </c>
      <c r="R183" s="43" t="s">
        <v>37</v>
      </c>
    </row>
    <row r="184" spans="1:18" ht="15" customHeight="1" x14ac:dyDescent="0.25">
      <c r="A184" s="51" t="s">
        <v>2</v>
      </c>
      <c r="B184" s="24">
        <v>21</v>
      </c>
      <c r="C184" s="24">
        <v>38</v>
      </c>
      <c r="D184" s="24">
        <v>74</v>
      </c>
      <c r="E184" s="24">
        <v>51</v>
      </c>
      <c r="F184" s="24">
        <v>55</v>
      </c>
      <c r="G184" s="24">
        <v>36</v>
      </c>
      <c r="H184" s="24">
        <v>34</v>
      </c>
      <c r="I184" s="24">
        <v>36</v>
      </c>
      <c r="J184" s="24">
        <v>35</v>
      </c>
      <c r="K184" s="24">
        <v>41</v>
      </c>
      <c r="L184" s="24">
        <v>24</v>
      </c>
      <c r="M184" s="24">
        <f t="shared" ref="M184" si="89">M100+M114+M128+M156+M170</f>
        <v>39</v>
      </c>
      <c r="N184" s="24"/>
      <c r="O184" s="11"/>
      <c r="P184" s="40"/>
      <c r="Q184" s="41" t="s">
        <v>42</v>
      </c>
      <c r="R184" s="44" t="s">
        <v>44</v>
      </c>
    </row>
    <row r="185" spans="1:18" ht="15" customHeight="1" x14ac:dyDescent="0.25">
      <c r="A185" s="51" t="s">
        <v>32</v>
      </c>
      <c r="B185" s="26">
        <v>1.9864978902953587</v>
      </c>
      <c r="C185" s="26">
        <v>1.974283305227656</v>
      </c>
      <c r="D185" s="26">
        <v>1.9958106409719314</v>
      </c>
      <c r="E185" s="26">
        <v>2.0382653061224492</v>
      </c>
      <c r="F185" s="26">
        <v>2.052065404475043</v>
      </c>
      <c r="G185" s="26">
        <v>2.0562336530078467</v>
      </c>
      <c r="H185" s="26">
        <v>2.0425252082419991</v>
      </c>
      <c r="I185" s="26">
        <v>2.0220197418375094</v>
      </c>
      <c r="J185" s="26">
        <v>1.9772899318697956</v>
      </c>
      <c r="K185" s="26">
        <v>1.9597138554216869</v>
      </c>
      <c r="L185" s="26">
        <v>1.9234234234234233</v>
      </c>
      <c r="M185" s="26">
        <f t="shared" ref="M185" si="90">+M180/M176</f>
        <v>1.9188686267212505</v>
      </c>
      <c r="N185" s="26"/>
      <c r="O185" s="16"/>
      <c r="P185" s="33"/>
      <c r="Q185" s="32">
        <f>SUM(B184:M184)/12</f>
        <v>40.333333333333336</v>
      </c>
      <c r="R185" s="54">
        <f>[2]Sheet1!$O$32</f>
        <v>0.78410410147916654</v>
      </c>
    </row>
    <row r="186" spans="1:18" ht="15" customHeight="1" x14ac:dyDescent="0.25">
      <c r="A186" s="1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R186" s="16"/>
    </row>
    <row r="187" spans="1:18" ht="15" customHeight="1" x14ac:dyDescent="0.25">
      <c r="A187" s="11" t="s">
        <v>49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R187" s="16"/>
    </row>
    <row r="188" spans="1:18" ht="45" x14ac:dyDescent="0.25">
      <c r="A188" s="7" t="s">
        <v>17</v>
      </c>
      <c r="B188" s="8" t="s">
        <v>51</v>
      </c>
      <c r="C188" s="4" t="s">
        <v>52</v>
      </c>
      <c r="D188" s="4" t="s">
        <v>53</v>
      </c>
      <c r="E188" s="4" t="s">
        <v>54</v>
      </c>
      <c r="F188" s="4" t="s">
        <v>55</v>
      </c>
      <c r="G188" s="4" t="s">
        <v>56</v>
      </c>
      <c r="H188" s="4" t="s">
        <v>57</v>
      </c>
      <c r="I188" s="4" t="s">
        <v>63</v>
      </c>
      <c r="J188" s="4" t="s">
        <v>64</v>
      </c>
      <c r="K188" s="4" t="s">
        <v>68</v>
      </c>
      <c r="L188" s="4" t="s">
        <v>69</v>
      </c>
      <c r="M188" s="4" t="s">
        <v>70</v>
      </c>
      <c r="N188" s="65" t="s">
        <v>65</v>
      </c>
      <c r="O188" s="66" t="s">
        <v>66</v>
      </c>
      <c r="P188" s="15"/>
      <c r="Q188" s="45" t="s">
        <v>36</v>
      </c>
      <c r="R188" s="62" t="s">
        <v>67</v>
      </c>
    </row>
    <row r="189" spans="1:18" ht="15" customHeight="1" x14ac:dyDescent="0.25">
      <c r="A189" s="2" t="s">
        <v>0</v>
      </c>
      <c r="B189" s="24">
        <v>588</v>
      </c>
      <c r="C189" s="24">
        <v>586</v>
      </c>
      <c r="D189" s="24">
        <v>608</v>
      </c>
      <c r="E189" s="24">
        <v>622</v>
      </c>
      <c r="F189" s="24">
        <v>606</v>
      </c>
      <c r="G189" s="24">
        <v>609</v>
      </c>
      <c r="H189" s="24">
        <v>601</v>
      </c>
      <c r="I189" s="24">
        <v>587</v>
      </c>
      <c r="J189" s="24">
        <v>571</v>
      </c>
      <c r="K189" s="24">
        <v>582</v>
      </c>
      <c r="L189" s="24">
        <v>591</v>
      </c>
      <c r="M189" s="24">
        <f>'[1]November 2016'!$G$15</f>
        <v>616</v>
      </c>
      <c r="N189" s="24">
        <f t="shared" ref="N189:N196" si="91">M189-B189</f>
        <v>28</v>
      </c>
      <c r="O189" s="16">
        <f t="shared" ref="O189:O196" si="92">+N189/$B189</f>
        <v>4.7619047619047616E-2</v>
      </c>
      <c r="P189" s="33"/>
      <c r="Q189" s="46" t="s">
        <v>26</v>
      </c>
      <c r="R189" s="46" t="s">
        <v>39</v>
      </c>
    </row>
    <row r="190" spans="1:18" ht="15" customHeight="1" x14ac:dyDescent="0.25">
      <c r="A190" s="2" t="s">
        <v>1</v>
      </c>
      <c r="B190" s="24">
        <v>145</v>
      </c>
      <c r="C190" s="24">
        <v>146</v>
      </c>
      <c r="D190" s="24">
        <v>135</v>
      </c>
      <c r="E190" s="24">
        <v>135</v>
      </c>
      <c r="F190" s="24">
        <v>153</v>
      </c>
      <c r="G190" s="24">
        <v>123</v>
      </c>
      <c r="H190" s="24">
        <v>135</v>
      </c>
      <c r="I190" s="24">
        <v>155</v>
      </c>
      <c r="J190" s="24">
        <v>158</v>
      </c>
      <c r="K190" s="24">
        <v>151</v>
      </c>
      <c r="L190" s="24">
        <v>137</v>
      </c>
      <c r="M190" s="24">
        <f>'[1]November 2016'!$G$16+'[1]November 2016'!$G$19</f>
        <v>132</v>
      </c>
      <c r="N190" s="24">
        <f t="shared" si="91"/>
        <v>-13</v>
      </c>
      <c r="O190" s="16">
        <f t="shared" si="92"/>
        <v>-8.9655172413793102E-2</v>
      </c>
      <c r="P190" s="33"/>
      <c r="Q190" s="47">
        <f>1-M190/M191</f>
        <v>0.82352941176470584</v>
      </c>
      <c r="R190" s="53">
        <v>795</v>
      </c>
    </row>
    <row r="191" spans="1:18" ht="15" customHeight="1" x14ac:dyDescent="0.25">
      <c r="A191" s="2" t="s">
        <v>34</v>
      </c>
      <c r="B191" s="29">
        <v>733</v>
      </c>
      <c r="C191" s="29">
        <v>732</v>
      </c>
      <c r="D191" s="29">
        <v>743</v>
      </c>
      <c r="E191" s="29">
        <v>757</v>
      </c>
      <c r="F191" s="29">
        <v>759</v>
      </c>
      <c r="G191" s="29">
        <v>732</v>
      </c>
      <c r="H191" s="29">
        <v>736</v>
      </c>
      <c r="I191" s="29">
        <v>742</v>
      </c>
      <c r="J191" s="29">
        <v>729</v>
      </c>
      <c r="K191" s="29">
        <v>733</v>
      </c>
      <c r="L191" s="29">
        <v>728</v>
      </c>
      <c r="M191" s="29">
        <f t="shared" ref="M191" si="93">SUM(M189:M190)</f>
        <v>748</v>
      </c>
      <c r="N191" s="24">
        <f t="shared" si="91"/>
        <v>15</v>
      </c>
      <c r="O191" s="16">
        <f t="shared" si="92"/>
        <v>2.0463847203274217E-2</v>
      </c>
      <c r="P191" s="33"/>
      <c r="Q191" s="48"/>
      <c r="R191" s="49"/>
    </row>
    <row r="192" spans="1:18" ht="15" customHeight="1" x14ac:dyDescent="0.25">
      <c r="A192" s="2" t="s">
        <v>27</v>
      </c>
      <c r="B192" s="24">
        <v>138</v>
      </c>
      <c r="C192" s="24">
        <v>140</v>
      </c>
      <c r="D192" s="24">
        <v>155</v>
      </c>
      <c r="E192" s="24">
        <v>154</v>
      </c>
      <c r="F192" s="24">
        <v>153</v>
      </c>
      <c r="G192" s="24">
        <v>169</v>
      </c>
      <c r="H192" s="24">
        <v>170</v>
      </c>
      <c r="I192" s="24">
        <v>163</v>
      </c>
      <c r="J192" s="24">
        <v>153</v>
      </c>
      <c r="K192" s="24">
        <v>159</v>
      </c>
      <c r="L192" s="24">
        <v>144</v>
      </c>
      <c r="M192" s="24">
        <f>'[1]November 2016'!$G$17</f>
        <v>134</v>
      </c>
      <c r="N192" s="24">
        <f t="shared" si="91"/>
        <v>-4</v>
      </c>
      <c r="O192" s="16">
        <f t="shared" si="92"/>
        <v>-2.8985507246376812E-2</v>
      </c>
      <c r="P192" s="33"/>
      <c r="Q192" s="34" t="s">
        <v>40</v>
      </c>
      <c r="R192" s="48" t="s">
        <v>43</v>
      </c>
    </row>
    <row r="193" spans="1:18" ht="15" customHeight="1" x14ac:dyDescent="0.25">
      <c r="A193" s="2" t="s">
        <v>29</v>
      </c>
      <c r="B193" s="24">
        <v>871</v>
      </c>
      <c r="C193" s="24">
        <v>872</v>
      </c>
      <c r="D193" s="24">
        <v>898</v>
      </c>
      <c r="E193" s="24">
        <v>911</v>
      </c>
      <c r="F193" s="24">
        <v>912</v>
      </c>
      <c r="G193" s="24">
        <v>901</v>
      </c>
      <c r="H193" s="24">
        <v>906</v>
      </c>
      <c r="I193" s="24">
        <v>905</v>
      </c>
      <c r="J193" s="24">
        <v>882</v>
      </c>
      <c r="K193" s="24">
        <v>892</v>
      </c>
      <c r="L193" s="24">
        <v>872</v>
      </c>
      <c r="M193" s="24">
        <f t="shared" ref="M193" si="94">+SUM(M191:M192)</f>
        <v>882</v>
      </c>
      <c r="N193" s="24">
        <f t="shared" si="91"/>
        <v>11</v>
      </c>
      <c r="O193" s="16">
        <f t="shared" si="92"/>
        <v>1.2629161882893225E-2</v>
      </c>
      <c r="P193" s="33"/>
      <c r="Q193" s="36" t="s">
        <v>41</v>
      </c>
      <c r="R193" s="50" t="s">
        <v>39</v>
      </c>
    </row>
    <row r="194" spans="1:18" ht="15" customHeight="1" x14ac:dyDescent="0.25">
      <c r="A194" s="2" t="s">
        <v>58</v>
      </c>
      <c r="B194" s="24">
        <v>484</v>
      </c>
      <c r="C194" s="24">
        <v>465</v>
      </c>
      <c r="D194" s="24">
        <v>425</v>
      </c>
      <c r="E194" s="24">
        <v>418</v>
      </c>
      <c r="F194" s="24">
        <v>433</v>
      </c>
      <c r="G194" s="24">
        <v>370</v>
      </c>
      <c r="H194" s="24">
        <v>413</v>
      </c>
      <c r="I194" s="24">
        <v>456</v>
      </c>
      <c r="J194" s="24">
        <v>464</v>
      </c>
      <c r="K194" s="24">
        <v>457</v>
      </c>
      <c r="L194" s="24">
        <v>435</v>
      </c>
      <c r="M194" s="24">
        <f>'[1]November 2016'!$G$9</f>
        <v>399</v>
      </c>
      <c r="N194" s="24">
        <f t="shared" si="91"/>
        <v>-85</v>
      </c>
      <c r="O194" s="16">
        <f t="shared" si="92"/>
        <v>-0.1756198347107438</v>
      </c>
      <c r="P194" s="33"/>
      <c r="Q194" s="32">
        <f>SUM(B198:M198)/12</f>
        <v>15.916666666666666</v>
      </c>
      <c r="R194" s="33">
        <f>M191/R190</f>
        <v>0.9408805031446541</v>
      </c>
    </row>
    <row r="195" spans="1:18" ht="15" customHeight="1" x14ac:dyDescent="0.25">
      <c r="A195" s="2" t="s">
        <v>30</v>
      </c>
      <c r="B195" s="24">
        <v>1209</v>
      </c>
      <c r="C195" s="24">
        <v>1214</v>
      </c>
      <c r="D195" s="24">
        <v>1236</v>
      </c>
      <c r="E195" s="24">
        <v>1268</v>
      </c>
      <c r="F195" s="24">
        <v>1240</v>
      </c>
      <c r="G195" s="24">
        <v>1263</v>
      </c>
      <c r="H195" s="24">
        <v>1201</v>
      </c>
      <c r="I195" s="24">
        <v>1167</v>
      </c>
      <c r="J195" s="24">
        <v>1179</v>
      </c>
      <c r="K195" s="24">
        <v>1224</v>
      </c>
      <c r="L195" s="24">
        <v>1279</v>
      </c>
      <c r="M195" s="24">
        <f>'[1]November 2016'!$G$11+'[1]November 2016'!$G$13</f>
        <v>1284</v>
      </c>
      <c r="N195" s="24">
        <f t="shared" si="91"/>
        <v>75</v>
      </c>
      <c r="O195" s="16">
        <f t="shared" si="92"/>
        <v>6.2034739454094295E-2</v>
      </c>
      <c r="P195" s="33"/>
      <c r="Q195" s="25"/>
      <c r="R195" s="35"/>
    </row>
    <row r="196" spans="1:18" ht="15" customHeight="1" x14ac:dyDescent="0.25">
      <c r="A196" s="2" t="s">
        <v>31</v>
      </c>
      <c r="B196" s="24">
        <v>1693</v>
      </c>
      <c r="C196" s="24">
        <v>1679</v>
      </c>
      <c r="D196" s="24">
        <v>1661</v>
      </c>
      <c r="E196" s="24">
        <v>1686</v>
      </c>
      <c r="F196" s="24">
        <v>1673</v>
      </c>
      <c r="G196" s="24">
        <v>1633</v>
      </c>
      <c r="H196" s="24">
        <v>1614</v>
      </c>
      <c r="I196" s="24">
        <v>1623</v>
      </c>
      <c r="J196" s="24">
        <v>1643</v>
      </c>
      <c r="K196" s="24">
        <v>1681</v>
      </c>
      <c r="L196" s="24">
        <v>1714</v>
      </c>
      <c r="M196" s="24">
        <f t="shared" ref="M196" si="95">SUM(M194:M195)</f>
        <v>1683</v>
      </c>
      <c r="N196" s="24">
        <f t="shared" si="91"/>
        <v>-10</v>
      </c>
      <c r="O196" s="16">
        <f t="shared" si="92"/>
        <v>-5.9066745422327229E-3</v>
      </c>
      <c r="P196" s="33"/>
      <c r="Q196" s="25"/>
    </row>
    <row r="197" spans="1:18" ht="15" customHeight="1" x14ac:dyDescent="0.25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33"/>
      <c r="Q197" s="25"/>
      <c r="R197" s="20" t="s">
        <v>38</v>
      </c>
    </row>
    <row r="198" spans="1:18" ht="15" customHeight="1" x14ac:dyDescent="0.25">
      <c r="A198" s="2" t="s">
        <v>3</v>
      </c>
      <c r="B198" s="24">
        <v>3</v>
      </c>
      <c r="C198" s="24">
        <v>3</v>
      </c>
      <c r="D198" s="24">
        <v>38</v>
      </c>
      <c r="E198" s="24">
        <v>23</v>
      </c>
      <c r="F198" s="24">
        <v>15</v>
      </c>
      <c r="G198" s="24">
        <v>14</v>
      </c>
      <c r="H198" s="24">
        <v>6</v>
      </c>
      <c r="I198" s="24">
        <v>9</v>
      </c>
      <c r="J198" s="24">
        <v>32</v>
      </c>
      <c r="K198" s="24">
        <v>2</v>
      </c>
      <c r="L198" s="24">
        <v>34</v>
      </c>
      <c r="M198" s="24">
        <f>'[1]November 2016'!$G$18</f>
        <v>12</v>
      </c>
      <c r="N198" s="24"/>
      <c r="O198" s="13"/>
      <c r="P198" s="52"/>
      <c r="Q198" s="34" t="s">
        <v>40</v>
      </c>
      <c r="R198" s="20" t="s">
        <v>37</v>
      </c>
    </row>
    <row r="199" spans="1:18" ht="15" customHeight="1" x14ac:dyDescent="0.25">
      <c r="A199" s="2" t="s">
        <v>2</v>
      </c>
      <c r="B199" s="24">
        <v>3</v>
      </c>
      <c r="C199" s="24">
        <v>9</v>
      </c>
      <c r="D199" s="24">
        <v>10</v>
      </c>
      <c r="E199" s="24">
        <v>17</v>
      </c>
      <c r="F199" s="24">
        <v>7</v>
      </c>
      <c r="G199" s="24">
        <v>9</v>
      </c>
      <c r="H199" s="24">
        <v>10</v>
      </c>
      <c r="I199" s="24">
        <v>5</v>
      </c>
      <c r="J199" s="24">
        <v>16</v>
      </c>
      <c r="K199" s="24">
        <v>14</v>
      </c>
      <c r="L199" s="24">
        <v>8</v>
      </c>
      <c r="M199" s="24">
        <f>'[1]November 2016'!$G$19</f>
        <v>18</v>
      </c>
      <c r="N199" s="24"/>
      <c r="O199" s="14"/>
      <c r="P199" s="34"/>
      <c r="Q199" s="36" t="s">
        <v>42</v>
      </c>
      <c r="R199" s="38" t="s">
        <v>44</v>
      </c>
    </row>
    <row r="200" spans="1:18" ht="15" customHeight="1" x14ac:dyDescent="0.25">
      <c r="A200" s="2" t="s">
        <v>32</v>
      </c>
      <c r="B200" s="26">
        <v>1.6493860845839017</v>
      </c>
      <c r="C200" s="26">
        <v>1.6584699453551912</v>
      </c>
      <c r="D200" s="26">
        <v>1.6635262449528936</v>
      </c>
      <c r="E200" s="26">
        <v>1.6750330250990753</v>
      </c>
      <c r="F200" s="26">
        <v>1.6337285902503293</v>
      </c>
      <c r="G200" s="26">
        <v>1.7254098360655739</v>
      </c>
      <c r="H200" s="26">
        <v>1.6317934782608696</v>
      </c>
      <c r="I200" s="26">
        <v>1.5727762803234502</v>
      </c>
      <c r="J200" s="26">
        <v>1.617283950617284</v>
      </c>
      <c r="K200" s="26">
        <v>1.669849931787176</v>
      </c>
      <c r="L200" s="26">
        <v>1.7568681318681318</v>
      </c>
      <c r="M200" s="26">
        <f t="shared" ref="M200" si="96">+M195/M191</f>
        <v>1.7165775401069518</v>
      </c>
      <c r="N200" s="26"/>
      <c r="O200" s="16"/>
      <c r="P200" s="33"/>
      <c r="Q200" s="32">
        <f>SUM(B199:M199)/12</f>
        <v>10.5</v>
      </c>
      <c r="R200" s="54">
        <f>[2]Sheet1!$O$8</f>
        <v>0.82010820559062214</v>
      </c>
    </row>
    <row r="201" spans="1:18" ht="15" customHeight="1" x14ac:dyDescent="0.25">
      <c r="A201" s="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R201" s="16"/>
    </row>
    <row r="202" spans="1:18" ht="45" x14ac:dyDescent="0.25">
      <c r="A202" s="7" t="s">
        <v>11</v>
      </c>
      <c r="B202" s="8" t="s">
        <v>51</v>
      </c>
      <c r="C202" s="4" t="s">
        <v>52</v>
      </c>
      <c r="D202" s="4" t="s">
        <v>53</v>
      </c>
      <c r="E202" s="4" t="s">
        <v>54</v>
      </c>
      <c r="F202" s="4" t="s">
        <v>55</v>
      </c>
      <c r="G202" s="4" t="s">
        <v>56</v>
      </c>
      <c r="H202" s="4" t="s">
        <v>57</v>
      </c>
      <c r="I202" s="4" t="s">
        <v>63</v>
      </c>
      <c r="J202" s="4" t="s">
        <v>64</v>
      </c>
      <c r="K202" s="4" t="s">
        <v>68</v>
      </c>
      <c r="L202" s="4" t="s">
        <v>69</v>
      </c>
      <c r="M202" s="4" t="s">
        <v>70</v>
      </c>
      <c r="N202" s="65" t="s">
        <v>65</v>
      </c>
      <c r="O202" s="66" t="s">
        <v>66</v>
      </c>
      <c r="P202" s="15"/>
      <c r="Q202" s="15" t="s">
        <v>36</v>
      </c>
      <c r="R202" s="60" t="s">
        <v>67</v>
      </c>
    </row>
    <row r="203" spans="1:18" ht="15" customHeight="1" x14ac:dyDescent="0.25">
      <c r="A203" s="2" t="s">
        <v>0</v>
      </c>
      <c r="B203" s="24">
        <v>610</v>
      </c>
      <c r="C203" s="24">
        <v>607</v>
      </c>
      <c r="D203" s="24">
        <v>614</v>
      </c>
      <c r="E203" s="24">
        <v>619</v>
      </c>
      <c r="F203" s="24">
        <v>613</v>
      </c>
      <c r="G203" s="24">
        <v>612</v>
      </c>
      <c r="H203" s="24">
        <v>596</v>
      </c>
      <c r="I203" s="24">
        <v>584</v>
      </c>
      <c r="J203" s="24">
        <v>597</v>
      </c>
      <c r="K203" s="24">
        <v>574</v>
      </c>
      <c r="L203" s="24">
        <v>579</v>
      </c>
      <c r="M203" s="24">
        <f>'[1]November 2016'!$L$15</f>
        <v>580</v>
      </c>
      <c r="N203" s="24">
        <f t="shared" ref="N203:N210" si="97">M203-B203</f>
        <v>-30</v>
      </c>
      <c r="O203" s="16">
        <f t="shared" ref="O203:O210" si="98">+N203/$B203</f>
        <v>-4.9180327868852458E-2</v>
      </c>
      <c r="P203" s="33"/>
      <c r="Q203" s="31" t="s">
        <v>26</v>
      </c>
      <c r="R203" s="31" t="s">
        <v>39</v>
      </c>
    </row>
    <row r="204" spans="1:18" ht="15" customHeight="1" x14ac:dyDescent="0.25">
      <c r="A204" s="2" t="s">
        <v>1</v>
      </c>
      <c r="B204" s="24">
        <v>217</v>
      </c>
      <c r="C204" s="24">
        <v>231</v>
      </c>
      <c r="D204" s="24">
        <v>223</v>
      </c>
      <c r="E204" s="24">
        <v>205</v>
      </c>
      <c r="F204" s="24">
        <v>205</v>
      </c>
      <c r="G204" s="24">
        <v>209</v>
      </c>
      <c r="H204" s="24">
        <v>218</v>
      </c>
      <c r="I204" s="24">
        <v>225</v>
      </c>
      <c r="J204" s="24">
        <v>209</v>
      </c>
      <c r="K204" s="24">
        <v>191</v>
      </c>
      <c r="L204" s="24">
        <v>181</v>
      </c>
      <c r="M204" s="24">
        <f>'[1]November 2016'!$L$16+'[1]November 2016'!$L$19</f>
        <v>188</v>
      </c>
      <c r="N204" s="24">
        <f t="shared" si="97"/>
        <v>-29</v>
      </c>
      <c r="O204" s="16">
        <f t="shared" si="98"/>
        <v>-0.13364055299539171</v>
      </c>
      <c r="P204" s="33"/>
      <c r="Q204" s="33">
        <f>1-M204/M205</f>
        <v>0.75520833333333337</v>
      </c>
      <c r="R204" s="52">
        <v>780</v>
      </c>
    </row>
    <row r="205" spans="1:18" ht="15" customHeight="1" x14ac:dyDescent="0.25">
      <c r="A205" s="2" t="s">
        <v>34</v>
      </c>
      <c r="B205" s="29">
        <v>827</v>
      </c>
      <c r="C205" s="29">
        <v>838</v>
      </c>
      <c r="D205" s="29">
        <v>837</v>
      </c>
      <c r="E205" s="29">
        <v>824</v>
      </c>
      <c r="F205" s="29">
        <v>818</v>
      </c>
      <c r="G205" s="29">
        <v>821</v>
      </c>
      <c r="H205" s="29">
        <v>814</v>
      </c>
      <c r="I205" s="29">
        <v>809</v>
      </c>
      <c r="J205" s="29">
        <v>806</v>
      </c>
      <c r="K205" s="29">
        <v>765</v>
      </c>
      <c r="L205" s="29">
        <v>760</v>
      </c>
      <c r="M205" s="29">
        <f t="shared" ref="M205" si="99">SUM(M203:M204)</f>
        <v>768</v>
      </c>
      <c r="N205" s="24">
        <f t="shared" si="97"/>
        <v>-59</v>
      </c>
      <c r="O205" s="16">
        <f t="shared" si="98"/>
        <v>-7.1342200725513907E-2</v>
      </c>
      <c r="P205" s="33"/>
      <c r="Q205" s="34"/>
      <c r="R205" s="35"/>
    </row>
    <row r="206" spans="1:18" ht="15" customHeight="1" x14ac:dyDescent="0.25">
      <c r="A206" s="2" t="s">
        <v>27</v>
      </c>
      <c r="B206" s="24">
        <v>41</v>
      </c>
      <c r="C206" s="24">
        <v>40</v>
      </c>
      <c r="D206" s="24">
        <v>42</v>
      </c>
      <c r="E206" s="24">
        <v>42</v>
      </c>
      <c r="F206" s="24">
        <v>42</v>
      </c>
      <c r="G206" s="24">
        <v>38</v>
      </c>
      <c r="H206" s="24">
        <v>35</v>
      </c>
      <c r="I206" s="24">
        <v>33</v>
      </c>
      <c r="J206" s="24">
        <v>33</v>
      </c>
      <c r="K206" s="24">
        <v>32</v>
      </c>
      <c r="L206" s="24">
        <v>32</v>
      </c>
      <c r="M206" s="24">
        <f>'[1]November 2016'!$L$17</f>
        <v>32</v>
      </c>
      <c r="N206" s="24">
        <f t="shared" si="97"/>
        <v>-9</v>
      </c>
      <c r="O206" s="16">
        <f t="shared" si="98"/>
        <v>-0.21951219512195122</v>
      </c>
      <c r="P206" s="33"/>
      <c r="Q206" s="34" t="s">
        <v>40</v>
      </c>
      <c r="R206" s="34" t="s">
        <v>43</v>
      </c>
    </row>
    <row r="207" spans="1:18" ht="15" customHeight="1" x14ac:dyDescent="0.25">
      <c r="A207" s="2" t="s">
        <v>29</v>
      </c>
      <c r="B207" s="24">
        <v>868</v>
      </c>
      <c r="C207" s="24">
        <v>878</v>
      </c>
      <c r="D207" s="24">
        <v>879</v>
      </c>
      <c r="E207" s="24">
        <v>866</v>
      </c>
      <c r="F207" s="24">
        <v>860</v>
      </c>
      <c r="G207" s="24">
        <v>859</v>
      </c>
      <c r="H207" s="24">
        <v>849</v>
      </c>
      <c r="I207" s="24">
        <v>842</v>
      </c>
      <c r="J207" s="24">
        <v>839</v>
      </c>
      <c r="K207" s="24">
        <v>797</v>
      </c>
      <c r="L207" s="24">
        <v>792</v>
      </c>
      <c r="M207" s="24">
        <f t="shared" ref="M207" si="100">+SUM(M205:M206)</f>
        <v>800</v>
      </c>
      <c r="N207" s="24">
        <f t="shared" si="97"/>
        <v>-68</v>
      </c>
      <c r="O207" s="16">
        <f t="shared" si="98"/>
        <v>-7.8341013824884786E-2</v>
      </c>
      <c r="P207" s="33"/>
      <c r="Q207" s="36" t="s">
        <v>41</v>
      </c>
      <c r="R207" s="37" t="s">
        <v>39</v>
      </c>
    </row>
    <row r="208" spans="1:18" ht="15" customHeight="1" x14ac:dyDescent="0.25">
      <c r="A208" s="2" t="s">
        <v>58</v>
      </c>
      <c r="B208" s="24">
        <v>148</v>
      </c>
      <c r="C208" s="24">
        <v>128</v>
      </c>
      <c r="D208" s="24">
        <v>109</v>
      </c>
      <c r="E208" s="24">
        <v>102</v>
      </c>
      <c r="F208" s="24">
        <v>94</v>
      </c>
      <c r="G208" s="24">
        <v>149</v>
      </c>
      <c r="H208" s="24">
        <v>151</v>
      </c>
      <c r="I208" s="24">
        <v>187</v>
      </c>
      <c r="J208" s="24">
        <v>162</v>
      </c>
      <c r="K208" s="24">
        <v>191</v>
      </c>
      <c r="L208" s="24">
        <v>197</v>
      </c>
      <c r="M208" s="24">
        <f>'[1]November 2016'!$L$9</f>
        <v>197</v>
      </c>
      <c r="N208" s="24">
        <f t="shared" si="97"/>
        <v>49</v>
      </c>
      <c r="O208" s="16">
        <f t="shared" si="98"/>
        <v>0.33108108108108109</v>
      </c>
      <c r="P208" s="33"/>
      <c r="Q208" s="32">
        <f>SUM(B212:M212)/12</f>
        <v>15.5</v>
      </c>
      <c r="R208" s="33">
        <f>M205/R204</f>
        <v>0.98461538461538467</v>
      </c>
    </row>
    <row r="209" spans="1:18" ht="15" customHeight="1" x14ac:dyDescent="0.25">
      <c r="A209" s="2" t="s">
        <v>30</v>
      </c>
      <c r="B209" s="24">
        <v>1353</v>
      </c>
      <c r="C209" s="24">
        <v>1359</v>
      </c>
      <c r="D209" s="24">
        <v>1364</v>
      </c>
      <c r="E209" s="24">
        <v>1390</v>
      </c>
      <c r="F209" s="24">
        <v>1411</v>
      </c>
      <c r="G209" s="24">
        <v>1364</v>
      </c>
      <c r="H209" s="24">
        <v>1357</v>
      </c>
      <c r="I209" s="24">
        <v>1341</v>
      </c>
      <c r="J209" s="24">
        <v>1310</v>
      </c>
      <c r="K209" s="24">
        <v>1355</v>
      </c>
      <c r="L209" s="24">
        <v>1378</v>
      </c>
      <c r="M209" s="24">
        <f>'[1]November 2016'!$L$11+'[1]November 2016'!$L$13</f>
        <v>1355</v>
      </c>
      <c r="N209" s="24">
        <f t="shared" si="97"/>
        <v>2</v>
      </c>
      <c r="O209" s="16">
        <f t="shared" si="98"/>
        <v>1.4781966001478197E-3</v>
      </c>
      <c r="P209" s="33"/>
      <c r="Q209" s="25"/>
      <c r="R209" s="35"/>
    </row>
    <row r="210" spans="1:18" ht="15" customHeight="1" x14ac:dyDescent="0.25">
      <c r="A210" s="2" t="s">
        <v>31</v>
      </c>
      <c r="B210" s="24">
        <v>1501</v>
      </c>
      <c r="C210" s="24">
        <v>1487</v>
      </c>
      <c r="D210" s="24">
        <v>1473</v>
      </c>
      <c r="E210" s="24">
        <v>1492</v>
      </c>
      <c r="F210" s="24">
        <v>1505</v>
      </c>
      <c r="G210" s="24">
        <v>1513</v>
      </c>
      <c r="H210" s="24">
        <v>1508</v>
      </c>
      <c r="I210" s="24">
        <v>1528</v>
      </c>
      <c r="J210" s="24">
        <v>1472</v>
      </c>
      <c r="K210" s="24">
        <v>1546</v>
      </c>
      <c r="L210" s="24">
        <v>1575</v>
      </c>
      <c r="M210" s="24">
        <f t="shared" ref="M210" si="101">SUM(M208:M209)</f>
        <v>1552</v>
      </c>
      <c r="N210" s="24">
        <f t="shared" si="97"/>
        <v>51</v>
      </c>
      <c r="O210" s="16">
        <f t="shared" si="98"/>
        <v>3.397734843437708E-2</v>
      </c>
      <c r="P210" s="33"/>
      <c r="Q210" s="25"/>
    </row>
    <row r="211" spans="1:18" ht="15" customHeight="1" x14ac:dyDescent="0.25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7"/>
      <c r="P211" s="33"/>
      <c r="Q211" s="25"/>
      <c r="R211" s="20" t="s">
        <v>38</v>
      </c>
    </row>
    <row r="212" spans="1:18" ht="15" customHeight="1" x14ac:dyDescent="0.25">
      <c r="A212" s="2" t="s">
        <v>3</v>
      </c>
      <c r="B212" s="24">
        <v>12</v>
      </c>
      <c r="C212" s="24">
        <v>18</v>
      </c>
      <c r="D212" s="24">
        <v>17</v>
      </c>
      <c r="E212" s="24">
        <v>16</v>
      </c>
      <c r="F212" s="24">
        <v>15</v>
      </c>
      <c r="G212" s="24">
        <v>21</v>
      </c>
      <c r="H212" s="24">
        <v>19</v>
      </c>
      <c r="I212" s="24">
        <v>11</v>
      </c>
      <c r="J212" s="24">
        <v>15</v>
      </c>
      <c r="K212" s="24">
        <v>10</v>
      </c>
      <c r="L212" s="24">
        <v>17</v>
      </c>
      <c r="M212" s="24">
        <f>'[1]November 2016'!$L$18</f>
        <v>15</v>
      </c>
      <c r="N212" s="24"/>
      <c r="O212" s="13"/>
      <c r="P212" s="52"/>
      <c r="Q212" s="34" t="s">
        <v>40</v>
      </c>
      <c r="R212" s="20" t="s">
        <v>37</v>
      </c>
    </row>
    <row r="213" spans="1:18" ht="15" customHeight="1" x14ac:dyDescent="0.25">
      <c r="A213" s="2" t="s">
        <v>2</v>
      </c>
      <c r="B213" s="24">
        <v>7</v>
      </c>
      <c r="C213" s="24">
        <v>16</v>
      </c>
      <c r="D213" s="24">
        <v>29</v>
      </c>
      <c r="E213" s="24">
        <v>21</v>
      </c>
      <c r="F213" s="24">
        <v>8</v>
      </c>
      <c r="G213" s="24">
        <v>25</v>
      </c>
      <c r="H213" s="24">
        <v>18</v>
      </c>
      <c r="I213" s="24">
        <v>17</v>
      </c>
      <c r="J213" s="24">
        <v>45</v>
      </c>
      <c r="K213" s="24">
        <v>15</v>
      </c>
      <c r="L213" s="24">
        <v>16</v>
      </c>
      <c r="M213" s="24">
        <f>'[1]November 2016'!$L$19</f>
        <v>15</v>
      </c>
      <c r="N213" s="24"/>
      <c r="O213" s="14"/>
      <c r="P213" s="34"/>
      <c r="Q213" s="36" t="s">
        <v>42</v>
      </c>
      <c r="R213" s="38" t="s">
        <v>44</v>
      </c>
    </row>
    <row r="214" spans="1:18" ht="15" customHeight="1" x14ac:dyDescent="0.25">
      <c r="A214" s="2" t="s">
        <v>32</v>
      </c>
      <c r="B214" s="26">
        <v>1.6360338573155986</v>
      </c>
      <c r="C214" s="26">
        <v>1.6217183770883055</v>
      </c>
      <c r="D214" s="26">
        <v>1.6296296296296295</v>
      </c>
      <c r="E214" s="26">
        <v>1.6868932038834952</v>
      </c>
      <c r="F214" s="26">
        <v>1.7249388753056234</v>
      </c>
      <c r="G214" s="26">
        <v>1.6613885505481121</v>
      </c>
      <c r="H214" s="26">
        <v>1.6670761670761671</v>
      </c>
      <c r="I214" s="26">
        <v>1.657601977750309</v>
      </c>
      <c r="J214" s="26">
        <v>1.6253101736972704</v>
      </c>
      <c r="K214" s="26">
        <v>1.7712418300653594</v>
      </c>
      <c r="L214" s="26">
        <v>1.8131578947368421</v>
      </c>
      <c r="M214" s="26">
        <f t="shared" ref="M214" si="102">+M209/M205</f>
        <v>1.7643229166666667</v>
      </c>
      <c r="N214" s="26"/>
      <c r="O214" s="16"/>
      <c r="P214" s="33"/>
      <c r="Q214" s="32">
        <f>SUM(B213:M213)/12</f>
        <v>19.333333333333332</v>
      </c>
      <c r="R214" s="54">
        <f>[2]Sheet1!$O$12</f>
        <v>0.70641065345308141</v>
      </c>
    </row>
    <row r="215" spans="1:18" ht="15" customHeight="1" x14ac:dyDescent="0.25">
      <c r="A215" s="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R215" s="16"/>
    </row>
    <row r="216" spans="1:18" ht="45" x14ac:dyDescent="0.25">
      <c r="A216" s="7" t="s">
        <v>19</v>
      </c>
      <c r="B216" s="8" t="s">
        <v>51</v>
      </c>
      <c r="C216" s="4" t="s">
        <v>52</v>
      </c>
      <c r="D216" s="4" t="s">
        <v>53</v>
      </c>
      <c r="E216" s="4" t="s">
        <v>54</v>
      </c>
      <c r="F216" s="4" t="s">
        <v>55</v>
      </c>
      <c r="G216" s="4" t="s">
        <v>56</v>
      </c>
      <c r="H216" s="4" t="s">
        <v>57</v>
      </c>
      <c r="I216" s="4" t="s">
        <v>63</v>
      </c>
      <c r="J216" s="4" t="s">
        <v>64</v>
      </c>
      <c r="K216" s="4" t="s">
        <v>68</v>
      </c>
      <c r="L216" s="4" t="s">
        <v>69</v>
      </c>
      <c r="M216" s="4" t="s">
        <v>70</v>
      </c>
      <c r="N216" s="65" t="s">
        <v>65</v>
      </c>
      <c r="O216" s="66" t="s">
        <v>66</v>
      </c>
      <c r="P216" s="15"/>
      <c r="Q216" s="15" t="s">
        <v>36</v>
      </c>
      <c r="R216" s="60" t="s">
        <v>67</v>
      </c>
    </row>
    <row r="217" spans="1:18" ht="15" customHeight="1" x14ac:dyDescent="0.25">
      <c r="A217" s="2" t="s">
        <v>0</v>
      </c>
      <c r="B217" s="24">
        <v>336</v>
      </c>
      <c r="C217" s="24">
        <v>341</v>
      </c>
      <c r="D217" s="24">
        <v>357</v>
      </c>
      <c r="E217" s="24">
        <v>363</v>
      </c>
      <c r="F217" s="24">
        <v>365</v>
      </c>
      <c r="G217" s="24">
        <v>368</v>
      </c>
      <c r="H217" s="24">
        <v>373</v>
      </c>
      <c r="I217" s="24">
        <v>373</v>
      </c>
      <c r="J217" s="24">
        <v>375</v>
      </c>
      <c r="K217" s="24">
        <v>378</v>
      </c>
      <c r="L217" s="24">
        <v>376</v>
      </c>
      <c r="M217" s="24">
        <f>'[1]November 2016'!$N$15</f>
        <v>391</v>
      </c>
      <c r="N217" s="24">
        <f t="shared" ref="N217:N224" si="103">M217-B217</f>
        <v>55</v>
      </c>
      <c r="O217" s="16">
        <f t="shared" ref="O217:O224" si="104">+N217/$B217</f>
        <v>0.16369047619047619</v>
      </c>
      <c r="P217" s="33"/>
      <c r="Q217" s="31" t="s">
        <v>26</v>
      </c>
      <c r="R217" s="31" t="s">
        <v>39</v>
      </c>
    </row>
    <row r="218" spans="1:18" ht="15" customHeight="1" x14ac:dyDescent="0.25">
      <c r="A218" s="2" t="s">
        <v>1</v>
      </c>
      <c r="B218" s="24">
        <v>78</v>
      </c>
      <c r="C218" s="24">
        <v>75</v>
      </c>
      <c r="D218" s="24">
        <v>80</v>
      </c>
      <c r="E218" s="24">
        <v>90</v>
      </c>
      <c r="F218" s="24">
        <v>72</v>
      </c>
      <c r="G218" s="24">
        <v>82</v>
      </c>
      <c r="H218" s="24">
        <v>86</v>
      </c>
      <c r="I218" s="24">
        <v>82</v>
      </c>
      <c r="J218" s="24">
        <v>89</v>
      </c>
      <c r="K218" s="24">
        <v>78</v>
      </c>
      <c r="L218" s="24">
        <v>81</v>
      </c>
      <c r="M218" s="24">
        <f>'[1]November 2016'!$N$16+'[1]November 2016'!$N$19</f>
        <v>62</v>
      </c>
      <c r="N218" s="24">
        <f t="shared" si="103"/>
        <v>-16</v>
      </c>
      <c r="O218" s="16">
        <f t="shared" si="104"/>
        <v>-0.20512820512820512</v>
      </c>
      <c r="P218" s="33"/>
      <c r="Q218" s="33">
        <f>1-M218/M219</f>
        <v>0.86313465783664456</v>
      </c>
      <c r="R218" s="52">
        <v>450</v>
      </c>
    </row>
    <row r="219" spans="1:18" ht="15" customHeight="1" x14ac:dyDescent="0.25">
      <c r="A219" s="2" t="s">
        <v>34</v>
      </c>
      <c r="B219" s="29">
        <v>414</v>
      </c>
      <c r="C219" s="29">
        <v>416</v>
      </c>
      <c r="D219" s="29">
        <v>437</v>
      </c>
      <c r="E219" s="29">
        <v>453</v>
      </c>
      <c r="F219" s="29">
        <v>437</v>
      </c>
      <c r="G219" s="29">
        <v>450</v>
      </c>
      <c r="H219" s="29">
        <v>459</v>
      </c>
      <c r="I219" s="29">
        <v>455</v>
      </c>
      <c r="J219" s="29">
        <v>464</v>
      </c>
      <c r="K219" s="29">
        <v>456</v>
      </c>
      <c r="L219" s="29">
        <v>457</v>
      </c>
      <c r="M219" s="29">
        <f t="shared" ref="M219" si="105">SUM(M217:M218)</f>
        <v>453</v>
      </c>
      <c r="N219" s="24">
        <f t="shared" si="103"/>
        <v>39</v>
      </c>
      <c r="O219" s="16">
        <f t="shared" si="104"/>
        <v>9.420289855072464E-2</v>
      </c>
      <c r="P219" s="33"/>
      <c r="Q219" s="34"/>
      <c r="R219" s="35"/>
    </row>
    <row r="220" spans="1:18" ht="15" customHeight="1" x14ac:dyDescent="0.25">
      <c r="A220" s="2" t="s">
        <v>27</v>
      </c>
      <c r="B220" s="24">
        <v>38</v>
      </c>
      <c r="C220" s="24">
        <v>41</v>
      </c>
      <c r="D220" s="24">
        <v>41</v>
      </c>
      <c r="E220" s="24">
        <v>41</v>
      </c>
      <c r="F220" s="24">
        <v>45</v>
      </c>
      <c r="G220" s="24">
        <v>43</v>
      </c>
      <c r="H220" s="24">
        <v>41</v>
      </c>
      <c r="I220" s="24">
        <v>41</v>
      </c>
      <c r="J220" s="24">
        <v>42</v>
      </c>
      <c r="K220" s="24">
        <v>42</v>
      </c>
      <c r="L220" s="24">
        <v>42</v>
      </c>
      <c r="M220" s="24">
        <f>'[1]November 2016'!$N$17</f>
        <v>42</v>
      </c>
      <c r="N220" s="24">
        <f t="shared" si="103"/>
        <v>4</v>
      </c>
      <c r="O220" s="16">
        <f t="shared" si="104"/>
        <v>0.10526315789473684</v>
      </c>
      <c r="P220" s="33"/>
      <c r="Q220" s="34" t="s">
        <v>40</v>
      </c>
      <c r="R220" s="34" t="s">
        <v>43</v>
      </c>
    </row>
    <row r="221" spans="1:18" ht="15" customHeight="1" x14ac:dyDescent="0.25">
      <c r="A221" s="2" t="s">
        <v>29</v>
      </c>
      <c r="B221" s="24">
        <v>452</v>
      </c>
      <c r="C221" s="24">
        <v>457</v>
      </c>
      <c r="D221" s="24">
        <v>478</v>
      </c>
      <c r="E221" s="24">
        <v>494</v>
      </c>
      <c r="F221" s="24">
        <v>482</v>
      </c>
      <c r="G221" s="24">
        <v>493</v>
      </c>
      <c r="H221" s="24">
        <v>500</v>
      </c>
      <c r="I221" s="24">
        <v>496</v>
      </c>
      <c r="J221" s="24">
        <v>506</v>
      </c>
      <c r="K221" s="24">
        <v>498</v>
      </c>
      <c r="L221" s="24">
        <v>499</v>
      </c>
      <c r="M221" s="24">
        <f t="shared" ref="M221" si="106">+SUM(M219:M220)</f>
        <v>495</v>
      </c>
      <c r="N221" s="24">
        <f t="shared" si="103"/>
        <v>43</v>
      </c>
      <c r="O221" s="16">
        <f t="shared" si="104"/>
        <v>9.5132743362831854E-2</v>
      </c>
      <c r="P221" s="33"/>
      <c r="Q221" s="36" t="s">
        <v>41</v>
      </c>
      <c r="R221" s="37" t="s">
        <v>39</v>
      </c>
    </row>
    <row r="222" spans="1:18" ht="15" customHeight="1" x14ac:dyDescent="0.25">
      <c r="A222" s="2" t="s">
        <v>58</v>
      </c>
      <c r="B222" s="24">
        <v>24</v>
      </c>
      <c r="C222" s="24">
        <v>29</v>
      </c>
      <c r="D222" s="24">
        <v>29</v>
      </c>
      <c r="E222" s="24">
        <v>47</v>
      </c>
      <c r="F222" s="24">
        <v>156</v>
      </c>
      <c r="G222" s="24">
        <v>157</v>
      </c>
      <c r="H222" s="24">
        <v>173</v>
      </c>
      <c r="I222" s="24">
        <v>176</v>
      </c>
      <c r="J222" s="24">
        <v>187</v>
      </c>
      <c r="K222" s="24">
        <v>208</v>
      </c>
      <c r="L222" s="24">
        <v>237</v>
      </c>
      <c r="M222" s="24">
        <f>'[1]November 2016'!$N$9</f>
        <v>252</v>
      </c>
      <c r="N222" s="24">
        <f t="shared" si="103"/>
        <v>228</v>
      </c>
      <c r="O222" s="16">
        <f t="shared" si="104"/>
        <v>9.5</v>
      </c>
      <c r="P222" s="33"/>
      <c r="Q222" s="32">
        <f>SUM(B226:M226)/12</f>
        <v>12.416666666666666</v>
      </c>
      <c r="R222" s="33">
        <f>M219/R218</f>
        <v>1.0066666666666666</v>
      </c>
    </row>
    <row r="223" spans="1:18" ht="15" customHeight="1" x14ac:dyDescent="0.25">
      <c r="A223" s="2" t="s">
        <v>30</v>
      </c>
      <c r="B223" s="24">
        <v>855</v>
      </c>
      <c r="C223" s="24">
        <v>891</v>
      </c>
      <c r="D223" s="24">
        <v>915</v>
      </c>
      <c r="E223" s="24">
        <v>933</v>
      </c>
      <c r="F223" s="24">
        <v>949</v>
      </c>
      <c r="G223" s="24">
        <v>956</v>
      </c>
      <c r="H223" s="24">
        <v>933</v>
      </c>
      <c r="I223" s="24">
        <v>959</v>
      </c>
      <c r="J223" s="24">
        <v>956</v>
      </c>
      <c r="K223" s="24">
        <v>991</v>
      </c>
      <c r="L223" s="24">
        <v>991</v>
      </c>
      <c r="M223" s="24">
        <f>'[1]November 2016'!$N$11+'[1]November 2016'!$N$13</f>
        <v>994</v>
      </c>
      <c r="N223" s="24">
        <f t="shared" si="103"/>
        <v>139</v>
      </c>
      <c r="O223" s="16">
        <f t="shared" si="104"/>
        <v>0.16257309941520467</v>
      </c>
      <c r="P223" s="33"/>
      <c r="Q223" s="25"/>
      <c r="R223" s="35"/>
    </row>
    <row r="224" spans="1:18" ht="15" customHeight="1" x14ac:dyDescent="0.25">
      <c r="A224" s="2" t="s">
        <v>31</v>
      </c>
      <c r="B224" s="24">
        <v>879</v>
      </c>
      <c r="C224" s="24">
        <v>920</v>
      </c>
      <c r="D224" s="24">
        <v>944</v>
      </c>
      <c r="E224" s="24">
        <v>980</v>
      </c>
      <c r="F224" s="24">
        <v>1105</v>
      </c>
      <c r="G224" s="24">
        <v>1113</v>
      </c>
      <c r="H224" s="24">
        <v>1106</v>
      </c>
      <c r="I224" s="24">
        <v>1135</v>
      </c>
      <c r="J224" s="24">
        <v>1143</v>
      </c>
      <c r="K224" s="24">
        <v>1199</v>
      </c>
      <c r="L224" s="24">
        <v>1228</v>
      </c>
      <c r="M224" s="24">
        <f t="shared" ref="M224" si="107">SUM(M222:M223)</f>
        <v>1246</v>
      </c>
      <c r="N224" s="24">
        <f t="shared" si="103"/>
        <v>367</v>
      </c>
      <c r="O224" s="16">
        <f t="shared" si="104"/>
        <v>0.41751990898748575</v>
      </c>
      <c r="P224" s="33"/>
      <c r="Q224" s="25"/>
    </row>
    <row r="225" spans="1:18" ht="15" customHeight="1" x14ac:dyDescent="0.25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7"/>
      <c r="P225" s="33"/>
      <c r="Q225" s="25"/>
      <c r="R225" s="20" t="s">
        <v>38</v>
      </c>
    </row>
    <row r="226" spans="1:18" ht="15" customHeight="1" x14ac:dyDescent="0.25">
      <c r="A226" s="2" t="s">
        <v>3</v>
      </c>
      <c r="B226" s="24">
        <v>6</v>
      </c>
      <c r="C226" s="24">
        <v>12</v>
      </c>
      <c r="D226" s="24">
        <v>30</v>
      </c>
      <c r="E226" s="24">
        <v>18</v>
      </c>
      <c r="F226" s="24">
        <v>1</v>
      </c>
      <c r="G226" s="24">
        <v>15</v>
      </c>
      <c r="H226" s="24">
        <v>13</v>
      </c>
      <c r="I226" s="24">
        <v>6</v>
      </c>
      <c r="J226" s="24">
        <v>18</v>
      </c>
      <c r="K226" s="24">
        <v>5</v>
      </c>
      <c r="L226" s="24">
        <v>19</v>
      </c>
      <c r="M226" s="24">
        <f>'[1]November 2016'!$N$18</f>
        <v>6</v>
      </c>
      <c r="N226" s="24"/>
      <c r="O226" s="13"/>
      <c r="P226" s="52"/>
      <c r="Q226" s="34" t="s">
        <v>40</v>
      </c>
      <c r="R226" s="20" t="s">
        <v>37</v>
      </c>
    </row>
    <row r="227" spans="1:18" ht="15" customHeight="1" x14ac:dyDescent="0.25">
      <c r="A227" s="2" t="s">
        <v>2</v>
      </c>
      <c r="B227" s="24">
        <v>1</v>
      </c>
      <c r="C227" s="24">
        <v>8</v>
      </c>
      <c r="D227" s="24">
        <v>0</v>
      </c>
      <c r="E227" s="24">
        <v>11</v>
      </c>
      <c r="F227" s="24">
        <v>4</v>
      </c>
      <c r="G227" s="24">
        <v>9</v>
      </c>
      <c r="H227" s="24">
        <v>3</v>
      </c>
      <c r="I227" s="24">
        <v>6</v>
      </c>
      <c r="J227" s="24">
        <v>16</v>
      </c>
      <c r="K227" s="24">
        <v>10</v>
      </c>
      <c r="L227" s="24">
        <v>16</v>
      </c>
      <c r="M227" s="24">
        <f>'[1]November 2016'!$N$19</f>
        <v>2</v>
      </c>
      <c r="N227" s="24"/>
      <c r="O227" s="14"/>
      <c r="P227" s="34"/>
      <c r="Q227" s="36" t="s">
        <v>42</v>
      </c>
      <c r="R227" s="38" t="s">
        <v>44</v>
      </c>
    </row>
    <row r="228" spans="1:18" ht="15" customHeight="1" x14ac:dyDescent="0.25">
      <c r="A228" s="2" t="s">
        <v>32</v>
      </c>
      <c r="B228" s="26">
        <v>2.0652173913043477</v>
      </c>
      <c r="C228" s="26">
        <v>2.1418269230769229</v>
      </c>
      <c r="D228" s="26">
        <v>2.0938215102974826</v>
      </c>
      <c r="E228" s="26">
        <v>2.0596026490066226</v>
      </c>
      <c r="F228" s="26">
        <v>2.1716247139588098</v>
      </c>
      <c r="G228" s="26">
        <v>2.1244444444444444</v>
      </c>
      <c r="H228" s="26">
        <v>2.0326797385620914</v>
      </c>
      <c r="I228" s="26">
        <v>2.1076923076923078</v>
      </c>
      <c r="J228" s="26">
        <v>2.0603448275862069</v>
      </c>
      <c r="K228" s="26">
        <v>2.1732456140350878</v>
      </c>
      <c r="L228" s="26">
        <v>2.1684901531728666</v>
      </c>
      <c r="M228" s="26">
        <f t="shared" ref="M228" si="108">+M223/M219</f>
        <v>2.1942604856512142</v>
      </c>
      <c r="N228" s="26"/>
      <c r="O228" s="16"/>
      <c r="P228" s="33"/>
      <c r="Q228" s="32">
        <f>SUM(B227:M227)/12</f>
        <v>7.166666666666667</v>
      </c>
      <c r="R228" s="54">
        <f>[2]Sheet1!$O$14</f>
        <v>0.77798542328536724</v>
      </c>
    </row>
    <row r="229" spans="1:18" ht="15" customHeight="1" x14ac:dyDescent="0.25">
      <c r="A229" s="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R229" s="16"/>
    </row>
    <row r="230" spans="1:18" ht="45" x14ac:dyDescent="0.25">
      <c r="A230" s="7" t="s">
        <v>20</v>
      </c>
      <c r="B230" s="8" t="s">
        <v>51</v>
      </c>
      <c r="C230" s="4" t="s">
        <v>52</v>
      </c>
      <c r="D230" s="4" t="s">
        <v>53</v>
      </c>
      <c r="E230" s="4" t="s">
        <v>54</v>
      </c>
      <c r="F230" s="4" t="s">
        <v>55</v>
      </c>
      <c r="G230" s="4" t="s">
        <v>56</v>
      </c>
      <c r="H230" s="4" t="s">
        <v>57</v>
      </c>
      <c r="I230" s="4" t="s">
        <v>63</v>
      </c>
      <c r="J230" s="4" t="s">
        <v>64</v>
      </c>
      <c r="K230" s="4" t="s">
        <v>68</v>
      </c>
      <c r="L230" s="4" t="s">
        <v>69</v>
      </c>
      <c r="M230" s="4" t="s">
        <v>70</v>
      </c>
      <c r="N230" s="65" t="s">
        <v>65</v>
      </c>
      <c r="O230" s="66" t="s">
        <v>66</v>
      </c>
      <c r="P230" s="15"/>
      <c r="Q230" s="15" t="s">
        <v>36</v>
      </c>
      <c r="R230" s="60" t="s">
        <v>67</v>
      </c>
    </row>
    <row r="231" spans="1:18" ht="15" customHeight="1" x14ac:dyDescent="0.25">
      <c r="A231" s="2" t="s">
        <v>0</v>
      </c>
      <c r="B231" s="24">
        <v>483</v>
      </c>
      <c r="C231" s="24">
        <v>472</v>
      </c>
      <c r="D231" s="24">
        <v>472</v>
      </c>
      <c r="E231" s="24">
        <v>480</v>
      </c>
      <c r="F231" s="24">
        <v>473</v>
      </c>
      <c r="G231" s="24">
        <v>484</v>
      </c>
      <c r="H231" s="24">
        <v>468</v>
      </c>
      <c r="I231" s="24">
        <v>470</v>
      </c>
      <c r="J231" s="24">
        <v>467</v>
      </c>
      <c r="K231" s="24">
        <v>481</v>
      </c>
      <c r="L231" s="24">
        <v>494</v>
      </c>
      <c r="M231" s="24">
        <f>'[1]November 2016'!$O$15</f>
        <v>519</v>
      </c>
      <c r="N231" s="24">
        <f t="shared" ref="N231:N238" si="109">M231-B231</f>
        <v>36</v>
      </c>
      <c r="O231" s="16">
        <f t="shared" ref="O231:O238" si="110">+N231/$B231</f>
        <v>7.4534161490683232E-2</v>
      </c>
      <c r="P231" s="33"/>
      <c r="Q231" s="31" t="s">
        <v>26</v>
      </c>
      <c r="R231" s="31" t="s">
        <v>39</v>
      </c>
    </row>
    <row r="232" spans="1:18" ht="15" customHeight="1" x14ac:dyDescent="0.25">
      <c r="A232" s="2" t="s">
        <v>1</v>
      </c>
      <c r="B232" s="24">
        <v>196</v>
      </c>
      <c r="C232" s="24">
        <v>194</v>
      </c>
      <c r="D232" s="24">
        <v>213</v>
      </c>
      <c r="E232" s="24">
        <v>208</v>
      </c>
      <c r="F232" s="24">
        <v>216</v>
      </c>
      <c r="G232" s="24">
        <v>196</v>
      </c>
      <c r="H232" s="24">
        <v>214</v>
      </c>
      <c r="I232" s="24">
        <v>222</v>
      </c>
      <c r="J232" s="24">
        <v>224</v>
      </c>
      <c r="K232" s="24">
        <v>211</v>
      </c>
      <c r="L232" s="24">
        <v>196</v>
      </c>
      <c r="M232" s="24">
        <f>'[1]November 2016'!$O$16+'[1]November 2016'!$O$19</f>
        <v>190</v>
      </c>
      <c r="N232" s="24">
        <f t="shared" si="109"/>
        <v>-6</v>
      </c>
      <c r="O232" s="16">
        <f t="shared" si="110"/>
        <v>-3.0612244897959183E-2</v>
      </c>
      <c r="P232" s="33"/>
      <c r="Q232" s="33">
        <f>1-M232/M233</f>
        <v>0.73201692524682649</v>
      </c>
      <c r="R232" s="52">
        <v>755</v>
      </c>
    </row>
    <row r="233" spans="1:18" ht="15" customHeight="1" x14ac:dyDescent="0.25">
      <c r="A233" s="2" t="s">
        <v>34</v>
      </c>
      <c r="B233" s="29">
        <v>679</v>
      </c>
      <c r="C233" s="29">
        <v>666</v>
      </c>
      <c r="D233" s="29">
        <v>685</v>
      </c>
      <c r="E233" s="29">
        <v>688</v>
      </c>
      <c r="F233" s="29">
        <v>689</v>
      </c>
      <c r="G233" s="29">
        <v>680</v>
      </c>
      <c r="H233" s="29">
        <v>682</v>
      </c>
      <c r="I233" s="29">
        <v>692</v>
      </c>
      <c r="J233" s="29">
        <v>691</v>
      </c>
      <c r="K233" s="29">
        <v>692</v>
      </c>
      <c r="L233" s="29">
        <v>690</v>
      </c>
      <c r="M233" s="29">
        <f t="shared" ref="M233" si="111">SUM(M231:M232)</f>
        <v>709</v>
      </c>
      <c r="N233" s="24">
        <f t="shared" si="109"/>
        <v>30</v>
      </c>
      <c r="O233" s="16">
        <f t="shared" si="110"/>
        <v>4.4182621502209134E-2</v>
      </c>
      <c r="P233" s="33"/>
      <c r="Q233" s="34"/>
      <c r="R233" s="35"/>
    </row>
    <row r="234" spans="1:18" ht="15" customHeight="1" x14ac:dyDescent="0.25">
      <c r="A234" s="2" t="s">
        <v>27</v>
      </c>
      <c r="B234" s="24">
        <v>51</v>
      </c>
      <c r="C234" s="24">
        <v>50</v>
      </c>
      <c r="D234" s="24">
        <v>49</v>
      </c>
      <c r="E234" s="24">
        <v>49</v>
      </c>
      <c r="F234" s="24">
        <v>50</v>
      </c>
      <c r="G234" s="24">
        <v>53</v>
      </c>
      <c r="H234" s="24">
        <v>49</v>
      </c>
      <c r="I234" s="24">
        <v>49</v>
      </c>
      <c r="J234" s="24">
        <v>49</v>
      </c>
      <c r="K234" s="24">
        <v>48</v>
      </c>
      <c r="L234" s="24">
        <v>46</v>
      </c>
      <c r="M234" s="24">
        <f>'[1]November 2016'!$O$17</f>
        <v>46</v>
      </c>
      <c r="N234" s="24">
        <f t="shared" si="109"/>
        <v>-5</v>
      </c>
      <c r="O234" s="16">
        <f t="shared" si="110"/>
        <v>-9.8039215686274508E-2</v>
      </c>
      <c r="P234" s="33"/>
      <c r="Q234" s="34" t="s">
        <v>40</v>
      </c>
      <c r="R234" s="34" t="s">
        <v>43</v>
      </c>
    </row>
    <row r="235" spans="1:18" ht="15" customHeight="1" x14ac:dyDescent="0.25">
      <c r="A235" s="2" t="s">
        <v>29</v>
      </c>
      <c r="B235" s="24">
        <v>730</v>
      </c>
      <c r="C235" s="24">
        <v>716</v>
      </c>
      <c r="D235" s="24">
        <v>734</v>
      </c>
      <c r="E235" s="24">
        <v>737</v>
      </c>
      <c r="F235" s="24">
        <v>739</v>
      </c>
      <c r="G235" s="24">
        <v>733</v>
      </c>
      <c r="H235" s="24">
        <v>731</v>
      </c>
      <c r="I235" s="24">
        <v>741</v>
      </c>
      <c r="J235" s="24">
        <v>740</v>
      </c>
      <c r="K235" s="24">
        <v>740</v>
      </c>
      <c r="L235" s="24">
        <v>736</v>
      </c>
      <c r="M235" s="24">
        <f t="shared" ref="M235" si="112">+SUM(M233:M234)</f>
        <v>755</v>
      </c>
      <c r="N235" s="24">
        <f t="shared" si="109"/>
        <v>25</v>
      </c>
      <c r="O235" s="16">
        <f t="shared" si="110"/>
        <v>3.4246575342465752E-2</v>
      </c>
      <c r="P235" s="33"/>
      <c r="Q235" s="36" t="s">
        <v>41</v>
      </c>
      <c r="R235" s="37" t="s">
        <v>39</v>
      </c>
    </row>
    <row r="236" spans="1:18" ht="15" customHeight="1" x14ac:dyDescent="0.25">
      <c r="A236" s="2" t="s">
        <v>58</v>
      </c>
      <c r="B236" s="24">
        <v>382</v>
      </c>
      <c r="C236" s="24">
        <v>410</v>
      </c>
      <c r="D236" s="24">
        <v>400</v>
      </c>
      <c r="E236" s="24">
        <v>391</v>
      </c>
      <c r="F236" s="24">
        <v>366</v>
      </c>
      <c r="G236" s="24">
        <v>439</v>
      </c>
      <c r="H236" s="24">
        <v>451</v>
      </c>
      <c r="I236" s="24">
        <v>470</v>
      </c>
      <c r="J236" s="24">
        <v>535</v>
      </c>
      <c r="K236" s="24">
        <v>574</v>
      </c>
      <c r="L236" s="24">
        <v>556</v>
      </c>
      <c r="M236" s="24">
        <f>'[1]November 2016'!$O$9</f>
        <v>581</v>
      </c>
      <c r="N236" s="24">
        <f t="shared" si="109"/>
        <v>199</v>
      </c>
      <c r="O236" s="16">
        <f t="shared" si="110"/>
        <v>0.52094240837696337</v>
      </c>
      <c r="P236" s="33"/>
      <c r="Q236" s="32">
        <f>SUM(B240:M240)/12</f>
        <v>14.333333333333334</v>
      </c>
      <c r="R236" s="33">
        <f>M233/R232</f>
        <v>0.93907284768211918</v>
      </c>
    </row>
    <row r="237" spans="1:18" ht="15" customHeight="1" x14ac:dyDescent="0.25">
      <c r="A237" s="2" t="s">
        <v>30</v>
      </c>
      <c r="B237" s="24">
        <v>1120</v>
      </c>
      <c r="C237" s="24">
        <v>1089</v>
      </c>
      <c r="D237" s="24">
        <v>1108</v>
      </c>
      <c r="E237" s="24">
        <v>1096</v>
      </c>
      <c r="F237" s="24">
        <v>1109</v>
      </c>
      <c r="G237" s="24">
        <v>1162</v>
      </c>
      <c r="H237" s="24">
        <v>1142</v>
      </c>
      <c r="I237" s="24">
        <v>1157</v>
      </c>
      <c r="J237" s="24">
        <v>1146</v>
      </c>
      <c r="K237" s="24">
        <v>1215</v>
      </c>
      <c r="L237" s="24">
        <v>1271</v>
      </c>
      <c r="M237" s="24">
        <f>'[1]November 2016'!$O$11+'[1]November 2016'!$O$13</f>
        <v>1309</v>
      </c>
      <c r="N237" s="24">
        <f t="shared" si="109"/>
        <v>189</v>
      </c>
      <c r="O237" s="16">
        <f t="shared" si="110"/>
        <v>0.16875000000000001</v>
      </c>
      <c r="P237" s="33"/>
      <c r="Q237" s="25"/>
      <c r="R237" s="35"/>
    </row>
    <row r="238" spans="1:18" ht="15" customHeight="1" x14ac:dyDescent="0.25">
      <c r="A238" s="2" t="s">
        <v>31</v>
      </c>
      <c r="B238" s="24">
        <v>1502</v>
      </c>
      <c r="C238" s="24">
        <v>1499</v>
      </c>
      <c r="D238" s="24">
        <v>1508</v>
      </c>
      <c r="E238" s="24">
        <v>1487</v>
      </c>
      <c r="F238" s="24">
        <v>1475</v>
      </c>
      <c r="G238" s="24">
        <v>1601</v>
      </c>
      <c r="H238" s="24">
        <v>1593</v>
      </c>
      <c r="I238" s="24">
        <v>1627</v>
      </c>
      <c r="J238" s="24">
        <v>1681</v>
      </c>
      <c r="K238" s="24">
        <v>1789</v>
      </c>
      <c r="L238" s="24">
        <v>1827</v>
      </c>
      <c r="M238" s="24">
        <f t="shared" ref="M238" si="113">SUM(M236:M237)</f>
        <v>1890</v>
      </c>
      <c r="N238" s="24">
        <f t="shared" si="109"/>
        <v>388</v>
      </c>
      <c r="O238" s="16">
        <f t="shared" si="110"/>
        <v>0.25832223701731027</v>
      </c>
      <c r="P238" s="33"/>
      <c r="Q238" s="25"/>
    </row>
    <row r="239" spans="1:18" ht="15" customHeight="1" x14ac:dyDescent="0.25">
      <c r="A239" s="55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7"/>
      <c r="P239" s="33"/>
      <c r="Q239" s="25"/>
      <c r="R239" s="20" t="s">
        <v>38</v>
      </c>
    </row>
    <row r="240" spans="1:18" ht="15" customHeight="1" x14ac:dyDescent="0.25">
      <c r="A240" s="2" t="s">
        <v>3</v>
      </c>
      <c r="B240" s="24">
        <v>0</v>
      </c>
      <c r="C240" s="24">
        <v>1</v>
      </c>
      <c r="D240" s="24">
        <v>26</v>
      </c>
      <c r="E240" s="24">
        <v>12</v>
      </c>
      <c r="F240" s="24">
        <v>9</v>
      </c>
      <c r="G240" s="24">
        <v>11</v>
      </c>
      <c r="H240" s="24">
        <v>22</v>
      </c>
      <c r="I240" s="24">
        <v>16</v>
      </c>
      <c r="J240" s="24">
        <v>16</v>
      </c>
      <c r="K240" s="24">
        <v>12</v>
      </c>
      <c r="L240" s="24">
        <v>23</v>
      </c>
      <c r="M240" s="24">
        <f>'[1]November 2016'!$O$18</f>
        <v>24</v>
      </c>
      <c r="N240" s="24"/>
      <c r="O240" s="13"/>
      <c r="P240" s="52"/>
      <c r="Q240" s="34" t="s">
        <v>40</v>
      </c>
      <c r="R240" s="20" t="s">
        <v>37</v>
      </c>
    </row>
    <row r="241" spans="1:18" ht="15" customHeight="1" x14ac:dyDescent="0.25">
      <c r="A241" s="2" t="s">
        <v>2</v>
      </c>
      <c r="B241" s="24">
        <v>14</v>
      </c>
      <c r="C241" s="24">
        <v>9</v>
      </c>
      <c r="D241" s="24">
        <v>9</v>
      </c>
      <c r="E241" s="24">
        <v>8</v>
      </c>
      <c r="F241" s="24">
        <v>13</v>
      </c>
      <c r="G241" s="24">
        <v>16</v>
      </c>
      <c r="H241" s="24">
        <v>16</v>
      </c>
      <c r="I241" s="24">
        <v>13</v>
      </c>
      <c r="J241" s="24">
        <v>14</v>
      </c>
      <c r="K241" s="24">
        <v>14</v>
      </c>
      <c r="L241" s="24">
        <v>17</v>
      </c>
      <c r="M241" s="24">
        <f>'[1]November 2016'!$O$19</f>
        <v>17</v>
      </c>
      <c r="N241" s="24"/>
      <c r="O241" s="14"/>
      <c r="P241" s="34"/>
      <c r="Q241" s="36" t="s">
        <v>42</v>
      </c>
      <c r="R241" s="38" t="s">
        <v>44</v>
      </c>
    </row>
    <row r="242" spans="1:18" ht="15" customHeight="1" x14ac:dyDescent="0.25">
      <c r="A242" s="2" t="s">
        <v>32</v>
      </c>
      <c r="B242" s="26">
        <v>1.6494845360824741</v>
      </c>
      <c r="C242" s="26">
        <v>1.6351351351351351</v>
      </c>
      <c r="D242" s="26">
        <v>1.6175182481751824</v>
      </c>
      <c r="E242" s="26">
        <v>1.5930232558139534</v>
      </c>
      <c r="F242" s="26">
        <v>1.6095791001451378</v>
      </c>
      <c r="G242" s="26">
        <v>1.7088235294117646</v>
      </c>
      <c r="H242" s="26">
        <v>1.6744868035190617</v>
      </c>
      <c r="I242" s="26">
        <v>1.6719653179190752</v>
      </c>
      <c r="J242" s="26">
        <v>1.658465991316932</v>
      </c>
      <c r="K242" s="26">
        <v>1.7557803468208093</v>
      </c>
      <c r="L242" s="26">
        <v>1.8420289855072465</v>
      </c>
      <c r="M242" s="26">
        <f t="shared" ref="M242" si="114">+M237/M233</f>
        <v>1.846262341325811</v>
      </c>
      <c r="N242" s="26"/>
      <c r="O242" s="16"/>
      <c r="P242" s="33"/>
      <c r="Q242" s="32">
        <f>SUM(B241:M241)/12</f>
        <v>13.333333333333334</v>
      </c>
      <c r="R242" s="54">
        <f>[2]Sheet1!$O$15</f>
        <v>0.76270775203202712</v>
      </c>
    </row>
    <row r="243" spans="1:18" ht="15" customHeight="1" x14ac:dyDescent="0.25">
      <c r="A243" s="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R243" s="16"/>
    </row>
    <row r="244" spans="1:18" ht="45" x14ac:dyDescent="0.25">
      <c r="A244" s="7" t="s">
        <v>15</v>
      </c>
      <c r="B244" s="8" t="s">
        <v>51</v>
      </c>
      <c r="C244" s="4" t="s">
        <v>52</v>
      </c>
      <c r="D244" s="4" t="s">
        <v>53</v>
      </c>
      <c r="E244" s="4" t="s">
        <v>54</v>
      </c>
      <c r="F244" s="4" t="s">
        <v>55</v>
      </c>
      <c r="G244" s="4" t="s">
        <v>56</v>
      </c>
      <c r="H244" s="4" t="s">
        <v>57</v>
      </c>
      <c r="I244" s="4" t="s">
        <v>63</v>
      </c>
      <c r="J244" s="4" t="s">
        <v>64</v>
      </c>
      <c r="K244" s="4" t="s">
        <v>68</v>
      </c>
      <c r="L244" s="4" t="s">
        <v>69</v>
      </c>
      <c r="M244" s="4" t="s">
        <v>70</v>
      </c>
      <c r="N244" s="65" t="s">
        <v>65</v>
      </c>
      <c r="O244" s="66" t="s">
        <v>66</v>
      </c>
      <c r="P244" s="15"/>
      <c r="Q244" s="15" t="s">
        <v>36</v>
      </c>
      <c r="R244" s="60" t="s">
        <v>67</v>
      </c>
    </row>
    <row r="245" spans="1:18" ht="15" customHeight="1" x14ac:dyDescent="0.25">
      <c r="A245" s="2" t="s">
        <v>0</v>
      </c>
      <c r="B245" s="24">
        <v>288</v>
      </c>
      <c r="C245" s="24">
        <v>301</v>
      </c>
      <c r="D245" s="24">
        <v>319</v>
      </c>
      <c r="E245" s="24">
        <v>311</v>
      </c>
      <c r="F245" s="24">
        <v>316</v>
      </c>
      <c r="G245" s="24">
        <v>309</v>
      </c>
      <c r="H245" s="24">
        <v>299</v>
      </c>
      <c r="I245" s="24">
        <v>289</v>
      </c>
      <c r="J245" s="24">
        <v>300</v>
      </c>
      <c r="K245" s="24">
        <v>283</v>
      </c>
      <c r="L245" s="24">
        <v>294</v>
      </c>
      <c r="M245" s="24">
        <f>'[1]November 2016'!$U$15</f>
        <v>288</v>
      </c>
      <c r="N245" s="24">
        <f t="shared" ref="N245:N252" si="115">M245-B245</f>
        <v>0</v>
      </c>
      <c r="O245" s="16">
        <f t="shared" ref="O245:O252" si="116">+N245/$B245</f>
        <v>0</v>
      </c>
      <c r="P245" s="33"/>
      <c r="Q245" s="31" t="s">
        <v>26</v>
      </c>
      <c r="R245" s="31" t="s">
        <v>39</v>
      </c>
    </row>
    <row r="246" spans="1:18" ht="15" customHeight="1" x14ac:dyDescent="0.25">
      <c r="A246" s="2" t="s">
        <v>1</v>
      </c>
      <c r="B246" s="24">
        <v>74</v>
      </c>
      <c r="C246" s="24">
        <v>70</v>
      </c>
      <c r="D246" s="24">
        <v>64</v>
      </c>
      <c r="E246" s="24">
        <v>71</v>
      </c>
      <c r="F246" s="24">
        <v>59</v>
      </c>
      <c r="G246" s="24">
        <v>73</v>
      </c>
      <c r="H246" s="24">
        <v>84</v>
      </c>
      <c r="I246" s="24">
        <v>65</v>
      </c>
      <c r="J246" s="24">
        <v>58</v>
      </c>
      <c r="K246" s="24">
        <v>74</v>
      </c>
      <c r="L246" s="24">
        <v>68</v>
      </c>
      <c r="M246" s="24">
        <f>'[1]November 2016'!$U$16+'[1]November 2016'!$U$19</f>
        <v>74</v>
      </c>
      <c r="N246" s="24">
        <f t="shared" si="115"/>
        <v>0</v>
      </c>
      <c r="O246" s="16">
        <f t="shared" si="116"/>
        <v>0</v>
      </c>
      <c r="P246" s="33"/>
      <c r="Q246" s="33">
        <f>1-M246/M247</f>
        <v>0.79558011049723754</v>
      </c>
      <c r="R246" s="52">
        <v>400</v>
      </c>
    </row>
    <row r="247" spans="1:18" ht="15" customHeight="1" x14ac:dyDescent="0.25">
      <c r="A247" s="2" t="s">
        <v>34</v>
      </c>
      <c r="B247" s="29">
        <v>362</v>
      </c>
      <c r="C247" s="29">
        <v>371</v>
      </c>
      <c r="D247" s="29">
        <v>383</v>
      </c>
      <c r="E247" s="29">
        <v>382</v>
      </c>
      <c r="F247" s="29">
        <v>375</v>
      </c>
      <c r="G247" s="29">
        <v>382</v>
      </c>
      <c r="H247" s="29">
        <v>383</v>
      </c>
      <c r="I247" s="29">
        <v>354</v>
      </c>
      <c r="J247" s="29">
        <v>358</v>
      </c>
      <c r="K247" s="29">
        <v>357</v>
      </c>
      <c r="L247" s="29">
        <v>362</v>
      </c>
      <c r="M247" s="29">
        <f t="shared" ref="M247" si="117">SUM(M245:M246)</f>
        <v>362</v>
      </c>
      <c r="N247" s="24">
        <f t="shared" si="115"/>
        <v>0</v>
      </c>
      <c r="O247" s="16">
        <f t="shared" si="116"/>
        <v>0</v>
      </c>
      <c r="P247" s="33"/>
      <c r="Q247" s="34"/>
      <c r="R247" s="35"/>
    </row>
    <row r="248" spans="1:18" ht="15" customHeight="1" x14ac:dyDescent="0.25">
      <c r="A248" s="2" t="s">
        <v>27</v>
      </c>
      <c r="B248" s="24">
        <v>23</v>
      </c>
      <c r="C248" s="24">
        <v>23</v>
      </c>
      <c r="D248" s="24">
        <v>23</v>
      </c>
      <c r="E248" s="24">
        <v>23</v>
      </c>
      <c r="F248" s="24">
        <v>24</v>
      </c>
      <c r="G248" s="24">
        <v>22</v>
      </c>
      <c r="H248" s="24">
        <v>22</v>
      </c>
      <c r="I248" s="24">
        <v>22</v>
      </c>
      <c r="J248" s="24">
        <v>23</v>
      </c>
      <c r="K248" s="24">
        <v>23</v>
      </c>
      <c r="L248" s="24">
        <v>23</v>
      </c>
      <c r="M248" s="24">
        <f>'[1]November 2016'!$U$17</f>
        <v>24</v>
      </c>
      <c r="N248" s="24">
        <f t="shared" si="115"/>
        <v>1</v>
      </c>
      <c r="O248" s="16">
        <f t="shared" si="116"/>
        <v>4.3478260869565216E-2</v>
      </c>
      <c r="P248" s="33"/>
      <c r="Q248" s="34" t="s">
        <v>40</v>
      </c>
      <c r="R248" s="34" t="s">
        <v>43</v>
      </c>
    </row>
    <row r="249" spans="1:18" ht="15" customHeight="1" x14ac:dyDescent="0.25">
      <c r="A249" s="2" t="s">
        <v>29</v>
      </c>
      <c r="B249" s="24">
        <v>385</v>
      </c>
      <c r="C249" s="24">
        <v>394</v>
      </c>
      <c r="D249" s="24">
        <v>406</v>
      </c>
      <c r="E249" s="24">
        <v>405</v>
      </c>
      <c r="F249" s="24">
        <v>399</v>
      </c>
      <c r="G249" s="24">
        <v>404</v>
      </c>
      <c r="H249" s="24">
        <v>405</v>
      </c>
      <c r="I249" s="24">
        <v>376</v>
      </c>
      <c r="J249" s="24">
        <v>381</v>
      </c>
      <c r="K249" s="24">
        <v>380</v>
      </c>
      <c r="L249" s="24">
        <v>385</v>
      </c>
      <c r="M249" s="24">
        <f t="shared" ref="M249" si="118">+SUM(M247:M248)</f>
        <v>386</v>
      </c>
      <c r="N249" s="24">
        <f t="shared" si="115"/>
        <v>1</v>
      </c>
      <c r="O249" s="16">
        <f t="shared" si="116"/>
        <v>2.5974025974025974E-3</v>
      </c>
      <c r="P249" s="33"/>
      <c r="Q249" s="36" t="s">
        <v>41</v>
      </c>
      <c r="R249" s="37" t="s">
        <v>39</v>
      </c>
    </row>
    <row r="250" spans="1:18" ht="15" customHeight="1" x14ac:dyDescent="0.25">
      <c r="A250" s="2" t="s">
        <v>58</v>
      </c>
      <c r="B250" s="24">
        <v>74</v>
      </c>
      <c r="C250" s="24">
        <v>59</v>
      </c>
      <c r="D250" s="24">
        <v>57</v>
      </c>
      <c r="E250" s="24">
        <v>53</v>
      </c>
      <c r="F250" s="24">
        <v>94</v>
      </c>
      <c r="G250" s="24">
        <v>109</v>
      </c>
      <c r="H250" s="24">
        <v>111</v>
      </c>
      <c r="I250" s="24">
        <v>135</v>
      </c>
      <c r="J250" s="24">
        <v>123</v>
      </c>
      <c r="K250" s="24">
        <v>130</v>
      </c>
      <c r="L250" s="24">
        <v>135</v>
      </c>
      <c r="M250" s="24">
        <f>'[1]November 2016'!$U$9</f>
        <v>119</v>
      </c>
      <c r="N250" s="24">
        <f t="shared" si="115"/>
        <v>45</v>
      </c>
      <c r="O250" s="16">
        <f t="shared" si="116"/>
        <v>0.60810810810810811</v>
      </c>
      <c r="P250" s="33"/>
      <c r="Q250" s="32">
        <f>SUM(B254:M254)/12</f>
        <v>8.25</v>
      </c>
      <c r="R250" s="33">
        <f>M247/R246</f>
        <v>0.90500000000000003</v>
      </c>
    </row>
    <row r="251" spans="1:18" ht="15" customHeight="1" x14ac:dyDescent="0.25">
      <c r="A251" s="2" t="s">
        <v>30</v>
      </c>
      <c r="B251" s="24">
        <v>662</v>
      </c>
      <c r="C251" s="24">
        <v>686</v>
      </c>
      <c r="D251" s="24">
        <v>698</v>
      </c>
      <c r="E251" s="24">
        <v>688</v>
      </c>
      <c r="F251" s="24">
        <v>658</v>
      </c>
      <c r="G251" s="24">
        <v>648</v>
      </c>
      <c r="H251" s="24">
        <v>631</v>
      </c>
      <c r="I251" s="24">
        <v>604</v>
      </c>
      <c r="J251" s="24">
        <v>612</v>
      </c>
      <c r="K251" s="24">
        <v>615</v>
      </c>
      <c r="L251" s="24">
        <v>625</v>
      </c>
      <c r="M251" s="24">
        <f>'[3]November 2016'!$U$11+'[3]November 2016'!$U$13</f>
        <v>630</v>
      </c>
      <c r="N251" s="24">
        <f t="shared" si="115"/>
        <v>-32</v>
      </c>
      <c r="O251" s="16">
        <f t="shared" si="116"/>
        <v>-4.8338368580060423E-2</v>
      </c>
      <c r="P251" s="33"/>
      <c r="Q251" s="25"/>
      <c r="R251" s="35"/>
    </row>
    <row r="252" spans="1:18" ht="15" customHeight="1" x14ac:dyDescent="0.25">
      <c r="A252" s="2" t="s">
        <v>31</v>
      </c>
      <c r="B252" s="24">
        <v>736</v>
      </c>
      <c r="C252" s="24">
        <v>745</v>
      </c>
      <c r="D252" s="24">
        <v>755</v>
      </c>
      <c r="E252" s="24">
        <v>741</v>
      </c>
      <c r="F252" s="24">
        <v>752</v>
      </c>
      <c r="G252" s="24">
        <v>757</v>
      </c>
      <c r="H252" s="24">
        <v>742</v>
      </c>
      <c r="I252" s="24">
        <v>739</v>
      </c>
      <c r="J252" s="24">
        <v>735</v>
      </c>
      <c r="K252" s="24">
        <v>745</v>
      </c>
      <c r="L252" s="24">
        <v>760</v>
      </c>
      <c r="M252" s="24">
        <f t="shared" ref="M252" si="119">SUM(M250:M251)</f>
        <v>749</v>
      </c>
      <c r="N252" s="24">
        <f t="shared" si="115"/>
        <v>13</v>
      </c>
      <c r="O252" s="16">
        <f t="shared" si="116"/>
        <v>1.7663043478260868E-2</v>
      </c>
      <c r="P252" s="33"/>
      <c r="Q252" s="25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</v>
      </c>
      <c r="C254" s="24">
        <v>16</v>
      </c>
      <c r="D254" s="24">
        <v>19</v>
      </c>
      <c r="E254" s="24">
        <v>6</v>
      </c>
      <c r="F254" s="24">
        <v>5</v>
      </c>
      <c r="G254" s="24">
        <v>7</v>
      </c>
      <c r="H254" s="24">
        <v>2</v>
      </c>
      <c r="I254" s="24">
        <v>19</v>
      </c>
      <c r="J254" s="24">
        <v>0</v>
      </c>
      <c r="K254" s="24">
        <v>16</v>
      </c>
      <c r="L254" s="24">
        <v>0</v>
      </c>
      <c r="M254" s="24">
        <f>'[1]November 2016'!$U$18</f>
        <v>8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7</v>
      </c>
      <c r="C255" s="24">
        <v>7</v>
      </c>
      <c r="D255" s="24">
        <v>7</v>
      </c>
      <c r="E255" s="24">
        <v>6</v>
      </c>
      <c r="F255" s="24">
        <v>6</v>
      </c>
      <c r="G255" s="24">
        <v>6</v>
      </c>
      <c r="H255" s="24">
        <v>38</v>
      </c>
      <c r="I255" s="24">
        <v>6</v>
      </c>
      <c r="J255" s="24">
        <v>7</v>
      </c>
      <c r="K255" s="24">
        <v>6</v>
      </c>
      <c r="L255" s="24">
        <v>7</v>
      </c>
      <c r="M255" s="24">
        <f>'[1]November 2016'!$U$19</f>
        <v>6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1.8287292817679559</v>
      </c>
      <c r="C256" s="26">
        <v>1.8490566037735849</v>
      </c>
      <c r="D256" s="26">
        <v>1.8224543080939948</v>
      </c>
      <c r="E256" s="26">
        <v>1.8010471204188481</v>
      </c>
      <c r="F256" s="26">
        <v>1.7546666666666666</v>
      </c>
      <c r="G256" s="26">
        <v>1.6963350785340314</v>
      </c>
      <c r="H256" s="26">
        <v>1.6475195822454307</v>
      </c>
      <c r="I256" s="26">
        <v>1.7062146892655368</v>
      </c>
      <c r="J256" s="26">
        <v>1.7094972067039107</v>
      </c>
      <c r="K256" s="26">
        <v>1.7226890756302522</v>
      </c>
      <c r="L256" s="26">
        <v>1.7265193370165746</v>
      </c>
      <c r="M256" s="26">
        <f t="shared" ref="M256" si="120">+M251/M247</f>
        <v>1.7403314917127073</v>
      </c>
      <c r="N256" s="26"/>
      <c r="O256" s="16"/>
      <c r="P256" s="33"/>
      <c r="Q256" s="32">
        <f>SUM(B255:M255)/12</f>
        <v>9.0833333333333339</v>
      </c>
      <c r="R256" s="54">
        <f>[2]Sheet1!$O$23</f>
        <v>0.70480704129993232</v>
      </c>
    </row>
    <row r="257" spans="1:24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R257" s="16"/>
    </row>
    <row r="258" spans="1:24" ht="45" x14ac:dyDescent="0.25">
      <c r="A258" s="10" t="s">
        <v>50</v>
      </c>
      <c r="B258" s="27" t="s">
        <v>51</v>
      </c>
      <c r="C258" s="27" t="s">
        <v>52</v>
      </c>
      <c r="D258" s="27" t="s">
        <v>53</v>
      </c>
      <c r="E258" s="27" t="s">
        <v>54</v>
      </c>
      <c r="F258" s="27" t="s">
        <v>55</v>
      </c>
      <c r="G258" s="27" t="s">
        <v>56</v>
      </c>
      <c r="H258" s="27" t="s">
        <v>57</v>
      </c>
      <c r="I258" s="27" t="s">
        <v>63</v>
      </c>
      <c r="J258" s="27" t="s">
        <v>64</v>
      </c>
      <c r="K258" s="27" t="s">
        <v>68</v>
      </c>
      <c r="L258" s="27" t="s">
        <v>69</v>
      </c>
      <c r="M258" s="27" t="s">
        <v>70</v>
      </c>
      <c r="N258" s="72" t="s">
        <v>65</v>
      </c>
      <c r="O258" s="73" t="s">
        <v>66</v>
      </c>
      <c r="P258" s="17"/>
      <c r="Q258" s="17" t="s">
        <v>36</v>
      </c>
      <c r="R258" s="61" t="s">
        <v>67</v>
      </c>
    </row>
    <row r="259" spans="1:24" ht="15" customHeight="1" x14ac:dyDescent="0.25">
      <c r="A259" s="51" t="s">
        <v>0</v>
      </c>
      <c r="B259" s="24">
        <v>2305</v>
      </c>
      <c r="C259" s="24">
        <v>2307</v>
      </c>
      <c r="D259" s="24">
        <v>2370</v>
      </c>
      <c r="E259" s="24">
        <v>2395</v>
      </c>
      <c r="F259" s="24">
        <v>2373</v>
      </c>
      <c r="G259" s="24">
        <v>2382</v>
      </c>
      <c r="H259" s="24">
        <v>2337</v>
      </c>
      <c r="I259" s="24">
        <v>2303</v>
      </c>
      <c r="J259" s="24">
        <v>2310</v>
      </c>
      <c r="K259" s="24">
        <v>2298</v>
      </c>
      <c r="L259" s="24">
        <v>2334</v>
      </c>
      <c r="M259" s="24">
        <f t="shared" ref="M259" si="121">M189+M203+M217+M231+M245</f>
        <v>2394</v>
      </c>
      <c r="N259" s="24">
        <f t="shared" ref="N259:N266" si="122">M259-B259</f>
        <v>89</v>
      </c>
      <c r="O259" s="16">
        <f t="shared" ref="O259:O266" si="123">+N259/$B259</f>
        <v>3.8611713665943598E-2</v>
      </c>
      <c r="P259" s="33"/>
      <c r="Q259" s="39" t="s">
        <v>26</v>
      </c>
      <c r="R259" s="39" t="s">
        <v>39</v>
      </c>
    </row>
    <row r="260" spans="1:24" ht="15" customHeight="1" x14ac:dyDescent="0.25">
      <c r="A260" s="51" t="s">
        <v>1</v>
      </c>
      <c r="B260" s="24">
        <v>710</v>
      </c>
      <c r="C260" s="24">
        <v>716</v>
      </c>
      <c r="D260" s="24">
        <v>715</v>
      </c>
      <c r="E260" s="24">
        <v>709</v>
      </c>
      <c r="F260" s="24">
        <v>705</v>
      </c>
      <c r="G260" s="24">
        <v>683</v>
      </c>
      <c r="H260" s="24">
        <v>737</v>
      </c>
      <c r="I260" s="24">
        <v>749</v>
      </c>
      <c r="J260" s="24">
        <v>738</v>
      </c>
      <c r="K260" s="24">
        <v>705</v>
      </c>
      <c r="L260" s="24">
        <v>663</v>
      </c>
      <c r="M260" s="24">
        <f t="shared" ref="M260" si="124">M190+M204+M218+M232+M246</f>
        <v>646</v>
      </c>
      <c r="N260" s="24">
        <f t="shared" si="122"/>
        <v>-64</v>
      </c>
      <c r="O260" s="16">
        <f t="shared" si="123"/>
        <v>-9.014084507042254E-2</v>
      </c>
      <c r="P260" s="33"/>
      <c r="Q260" s="33">
        <f>1-M260/M261</f>
        <v>0.78749999999999998</v>
      </c>
      <c r="R260" s="24">
        <f>R190+R204+R218+R232+R246</f>
        <v>3180</v>
      </c>
      <c r="V260" s="18"/>
      <c r="W260" s="18"/>
      <c r="X260" s="18"/>
    </row>
    <row r="261" spans="1:24" ht="15" customHeight="1" x14ac:dyDescent="0.25">
      <c r="A261" s="51" t="s">
        <v>34</v>
      </c>
      <c r="B261" s="29">
        <v>3015</v>
      </c>
      <c r="C261" s="29">
        <v>3023</v>
      </c>
      <c r="D261" s="29">
        <v>3085</v>
      </c>
      <c r="E261" s="29">
        <v>3104</v>
      </c>
      <c r="F261" s="29">
        <v>3078</v>
      </c>
      <c r="G261" s="29">
        <v>3065</v>
      </c>
      <c r="H261" s="29">
        <v>3074</v>
      </c>
      <c r="I261" s="29">
        <v>3052</v>
      </c>
      <c r="J261" s="29">
        <v>3048</v>
      </c>
      <c r="K261" s="29">
        <v>3003</v>
      </c>
      <c r="L261" s="29">
        <v>2997</v>
      </c>
      <c r="M261" s="29">
        <f t="shared" ref="M261" si="125">SUM(M259:M260)</f>
        <v>3040</v>
      </c>
      <c r="N261" s="24">
        <f t="shared" si="122"/>
        <v>25</v>
      </c>
      <c r="O261" s="16">
        <f t="shared" si="123"/>
        <v>8.291873963515755E-3</v>
      </c>
      <c r="P261" s="33"/>
      <c r="Q261" s="34"/>
      <c r="R261" s="35"/>
      <c r="V261" s="18"/>
      <c r="W261" s="18"/>
      <c r="X261" s="18"/>
    </row>
    <row r="262" spans="1:24" ht="15" customHeight="1" x14ac:dyDescent="0.25">
      <c r="A262" s="51" t="s">
        <v>27</v>
      </c>
      <c r="B262" s="24">
        <v>291</v>
      </c>
      <c r="C262" s="24">
        <v>294</v>
      </c>
      <c r="D262" s="24">
        <v>310</v>
      </c>
      <c r="E262" s="24">
        <v>309</v>
      </c>
      <c r="F262" s="24">
        <v>314</v>
      </c>
      <c r="G262" s="24">
        <v>325</v>
      </c>
      <c r="H262" s="24">
        <v>317</v>
      </c>
      <c r="I262" s="24">
        <v>308</v>
      </c>
      <c r="J262" s="24">
        <v>300</v>
      </c>
      <c r="K262" s="24">
        <v>304</v>
      </c>
      <c r="L262" s="24">
        <v>287</v>
      </c>
      <c r="M262" s="24">
        <f t="shared" ref="M262" si="126">M192+M206+M220+M234+M248</f>
        <v>278</v>
      </c>
      <c r="N262" s="24">
        <f t="shared" si="122"/>
        <v>-13</v>
      </c>
      <c r="O262" s="16">
        <f t="shared" si="123"/>
        <v>-4.4673539518900345E-2</v>
      </c>
      <c r="P262" s="33"/>
      <c r="Q262" s="40" t="s">
        <v>40</v>
      </c>
      <c r="R262" s="40" t="s">
        <v>43</v>
      </c>
      <c r="V262" s="18"/>
      <c r="W262" s="18"/>
      <c r="X262" s="18"/>
    </row>
    <row r="263" spans="1:24" ht="15" customHeight="1" x14ac:dyDescent="0.25">
      <c r="A263" s="51" t="s">
        <v>29</v>
      </c>
      <c r="B263" s="24">
        <v>3306</v>
      </c>
      <c r="C263" s="24">
        <v>3317</v>
      </c>
      <c r="D263" s="24">
        <v>3395</v>
      </c>
      <c r="E263" s="24">
        <v>3413</v>
      </c>
      <c r="F263" s="24">
        <v>3392</v>
      </c>
      <c r="G263" s="24">
        <v>3390</v>
      </c>
      <c r="H263" s="24">
        <v>3391</v>
      </c>
      <c r="I263" s="24">
        <v>3360</v>
      </c>
      <c r="J263" s="24">
        <v>3348</v>
      </c>
      <c r="K263" s="24">
        <v>3307</v>
      </c>
      <c r="L263" s="24">
        <v>3284</v>
      </c>
      <c r="M263" s="24">
        <f t="shared" ref="M263" si="127">+SUM(M261:M262)</f>
        <v>3318</v>
      </c>
      <c r="N263" s="24">
        <f t="shared" si="122"/>
        <v>12</v>
      </c>
      <c r="O263" s="16">
        <f t="shared" si="123"/>
        <v>3.629764065335753E-3</v>
      </c>
      <c r="P263" s="33"/>
      <c r="Q263" s="41" t="s">
        <v>41</v>
      </c>
      <c r="R263" s="42" t="s">
        <v>39</v>
      </c>
      <c r="V263" s="18"/>
      <c r="W263" s="18"/>
      <c r="X263" s="18"/>
    </row>
    <row r="264" spans="1:24" ht="15" customHeight="1" x14ac:dyDescent="0.25">
      <c r="A264" s="51" t="s">
        <v>58</v>
      </c>
      <c r="B264" s="24">
        <v>1112</v>
      </c>
      <c r="C264" s="24">
        <v>1091</v>
      </c>
      <c r="D264" s="24">
        <v>1020</v>
      </c>
      <c r="E264" s="24">
        <v>1011</v>
      </c>
      <c r="F264" s="24">
        <v>1143</v>
      </c>
      <c r="G264" s="24">
        <v>1224</v>
      </c>
      <c r="H264" s="24">
        <v>1299</v>
      </c>
      <c r="I264" s="24">
        <v>1424</v>
      </c>
      <c r="J264" s="24">
        <v>1471</v>
      </c>
      <c r="K264" s="24">
        <v>1560</v>
      </c>
      <c r="L264" s="24">
        <v>1560</v>
      </c>
      <c r="M264" s="24">
        <f t="shared" ref="M264" si="128">M194+M208+M222+M236+M250</f>
        <v>1548</v>
      </c>
      <c r="N264" s="24">
        <f t="shared" si="122"/>
        <v>436</v>
      </c>
      <c r="O264" s="16">
        <f t="shared" si="123"/>
        <v>0.3920863309352518</v>
      </c>
      <c r="P264" s="33"/>
      <c r="Q264" s="32">
        <f>SUM(B268:M268)/12</f>
        <v>66.416666666666671</v>
      </c>
      <c r="R264" s="33">
        <f>M261/R260</f>
        <v>0.95597484276729561</v>
      </c>
      <c r="V264" s="18"/>
      <c r="W264" s="18"/>
      <c r="X264" s="18"/>
    </row>
    <row r="265" spans="1:24" ht="15" customHeight="1" x14ac:dyDescent="0.25">
      <c r="A265" s="51" t="s">
        <v>30</v>
      </c>
      <c r="B265" s="24">
        <v>5199</v>
      </c>
      <c r="C265" s="24">
        <v>5239</v>
      </c>
      <c r="D265" s="24">
        <v>5321</v>
      </c>
      <c r="E265" s="24">
        <v>5375</v>
      </c>
      <c r="F265" s="24">
        <v>5367</v>
      </c>
      <c r="G265" s="24">
        <v>5393</v>
      </c>
      <c r="H265" s="24">
        <v>5264</v>
      </c>
      <c r="I265" s="24">
        <v>5228</v>
      </c>
      <c r="J265" s="24">
        <v>5203</v>
      </c>
      <c r="K265" s="24">
        <v>5400</v>
      </c>
      <c r="L265" s="24">
        <v>5544</v>
      </c>
      <c r="M265" s="24">
        <f t="shared" ref="M265" si="129">M195+M209+M223+M237+M251</f>
        <v>5572</v>
      </c>
      <c r="N265" s="24">
        <f t="shared" si="122"/>
        <v>373</v>
      </c>
      <c r="O265" s="16">
        <f t="shared" si="123"/>
        <v>7.1744566262742837E-2</v>
      </c>
      <c r="P265" s="33"/>
      <c r="Q265" s="25"/>
      <c r="R265" s="35"/>
      <c r="V265" s="18"/>
      <c r="W265" s="18"/>
      <c r="X265" s="18"/>
    </row>
    <row r="266" spans="1:24" ht="15" customHeight="1" x14ac:dyDescent="0.25">
      <c r="A266" s="51" t="s">
        <v>31</v>
      </c>
      <c r="B266" s="24">
        <v>6311</v>
      </c>
      <c r="C266" s="24">
        <v>6330</v>
      </c>
      <c r="D266" s="24">
        <v>6341</v>
      </c>
      <c r="E266" s="24">
        <v>6386</v>
      </c>
      <c r="F266" s="24">
        <v>6510</v>
      </c>
      <c r="G266" s="24">
        <v>6617</v>
      </c>
      <c r="H266" s="24">
        <v>6563</v>
      </c>
      <c r="I266" s="24">
        <v>6652</v>
      </c>
      <c r="J266" s="24">
        <v>6674</v>
      </c>
      <c r="K266" s="24">
        <v>6960</v>
      </c>
      <c r="L266" s="24">
        <v>7104</v>
      </c>
      <c r="M266" s="24">
        <f t="shared" ref="M266" si="130">SUM(M264+M265)</f>
        <v>7120</v>
      </c>
      <c r="N266" s="24">
        <f t="shared" si="122"/>
        <v>809</v>
      </c>
      <c r="O266" s="16">
        <f t="shared" si="123"/>
        <v>0.12818887656472824</v>
      </c>
      <c r="P266" s="33"/>
      <c r="Q266" s="25"/>
      <c r="V266" s="18"/>
      <c r="W266" s="18"/>
      <c r="X266" s="18"/>
    </row>
    <row r="267" spans="1:24" ht="15" customHeight="1" x14ac:dyDescent="0.25">
      <c r="A267" s="58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33"/>
      <c r="Q267" s="25"/>
      <c r="R267" s="43" t="s">
        <v>38</v>
      </c>
      <c r="V267" s="18"/>
      <c r="W267" s="18"/>
      <c r="X267" s="18"/>
    </row>
    <row r="268" spans="1:24" ht="15" customHeight="1" x14ac:dyDescent="0.25">
      <c r="A268" s="51" t="s">
        <v>3</v>
      </c>
      <c r="B268" s="24">
        <v>22</v>
      </c>
      <c r="C268" s="24">
        <v>50</v>
      </c>
      <c r="D268" s="24">
        <v>130</v>
      </c>
      <c r="E268" s="24">
        <v>75</v>
      </c>
      <c r="F268" s="24">
        <v>45</v>
      </c>
      <c r="G268" s="24">
        <v>68</v>
      </c>
      <c r="H268" s="24">
        <v>62</v>
      </c>
      <c r="I268" s="24">
        <v>61</v>
      </c>
      <c r="J268" s="24">
        <v>81</v>
      </c>
      <c r="K268" s="24">
        <v>45</v>
      </c>
      <c r="L268" s="24">
        <v>93</v>
      </c>
      <c r="M268" s="24">
        <f t="shared" ref="M268" si="131">M198+M212+M226+M240+M254</f>
        <v>65</v>
      </c>
      <c r="N268" s="24"/>
      <c r="O268" s="6"/>
      <c r="P268" s="24"/>
      <c r="Q268" s="40" t="s">
        <v>40</v>
      </c>
      <c r="R268" s="43" t="s">
        <v>37</v>
      </c>
    </row>
    <row r="269" spans="1:24" ht="15" customHeight="1" x14ac:dyDescent="0.25">
      <c r="A269" s="51" t="s">
        <v>2</v>
      </c>
      <c r="B269" s="24">
        <v>32</v>
      </c>
      <c r="C269" s="24">
        <v>49</v>
      </c>
      <c r="D269" s="24">
        <v>55</v>
      </c>
      <c r="E269" s="24">
        <v>63</v>
      </c>
      <c r="F269" s="24">
        <v>38</v>
      </c>
      <c r="G269" s="24">
        <v>65</v>
      </c>
      <c r="H269" s="24">
        <v>85</v>
      </c>
      <c r="I269" s="24">
        <v>47</v>
      </c>
      <c r="J269" s="24">
        <v>98</v>
      </c>
      <c r="K269" s="24">
        <v>59</v>
      </c>
      <c r="L269" s="24">
        <v>64</v>
      </c>
      <c r="M269" s="24">
        <f t="shared" ref="M269" si="132">M199+M213+M227+M241+M255</f>
        <v>58</v>
      </c>
      <c r="N269" s="24"/>
      <c r="O269" s="11"/>
      <c r="P269" s="40"/>
      <c r="Q269" s="41" t="s">
        <v>42</v>
      </c>
      <c r="R269" s="44" t="s">
        <v>44</v>
      </c>
    </row>
    <row r="270" spans="1:24" ht="15" customHeight="1" x14ac:dyDescent="0.25">
      <c r="A270" s="51" t="s">
        <v>32</v>
      </c>
      <c r="B270" s="26">
        <v>1.7243781094527364</v>
      </c>
      <c r="C270" s="26">
        <v>1.7330466424082038</v>
      </c>
      <c r="D270" s="26">
        <v>1.7247974068071312</v>
      </c>
      <c r="E270" s="26">
        <v>1.7316365979381443</v>
      </c>
      <c r="F270" s="26">
        <v>1.7436647173489279</v>
      </c>
      <c r="G270" s="26">
        <v>1.7595432300163132</v>
      </c>
      <c r="H270" s="26">
        <v>1.7124268054651919</v>
      </c>
      <c r="I270" s="26">
        <v>1.7129750982961993</v>
      </c>
      <c r="J270" s="26">
        <v>1.7070209973753281</v>
      </c>
      <c r="K270" s="26">
        <v>1.7982017982017982</v>
      </c>
      <c r="L270" s="26">
        <v>1.8498498498498499</v>
      </c>
      <c r="M270" s="26">
        <f t="shared" ref="M270" si="133">+M265/M261</f>
        <v>1.8328947368421054</v>
      </c>
      <c r="N270" s="26"/>
      <c r="O270" s="16"/>
      <c r="P270" s="33"/>
      <c r="Q270" s="32">
        <f>SUM(B269:M269)/12</f>
        <v>59.416666666666664</v>
      </c>
      <c r="R270" s="54">
        <f>[2]Sheet1!$O$34</f>
        <v>0.75440381513220611</v>
      </c>
    </row>
    <row r="271" spans="1:24" ht="15" customHeight="1" x14ac:dyDescent="0.25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R271" s="16"/>
    </row>
    <row r="272" spans="1:24" ht="15" customHeight="1" x14ac:dyDescent="0.25">
      <c r="A272" s="11" t="s">
        <v>16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R272" s="16"/>
    </row>
    <row r="273" spans="1:18" ht="45" x14ac:dyDescent="0.25">
      <c r="A273" s="7" t="s">
        <v>18</v>
      </c>
      <c r="B273" s="8" t="s">
        <v>51</v>
      </c>
      <c r="C273" s="4" t="s">
        <v>52</v>
      </c>
      <c r="D273" s="4" t="s">
        <v>53</v>
      </c>
      <c r="E273" s="4" t="s">
        <v>54</v>
      </c>
      <c r="F273" s="4" t="s">
        <v>55</v>
      </c>
      <c r="G273" s="4" t="s">
        <v>56</v>
      </c>
      <c r="H273" s="4" t="s">
        <v>57</v>
      </c>
      <c r="I273" s="4" t="s">
        <v>63</v>
      </c>
      <c r="J273" s="4" t="s">
        <v>64</v>
      </c>
      <c r="K273" s="4" t="s">
        <v>68</v>
      </c>
      <c r="L273" s="4" t="s">
        <v>69</v>
      </c>
      <c r="M273" s="4" t="s">
        <v>70</v>
      </c>
      <c r="N273" s="65" t="s">
        <v>65</v>
      </c>
      <c r="O273" s="66" t="s">
        <v>66</v>
      </c>
      <c r="P273" s="15"/>
      <c r="Q273" s="15" t="s">
        <v>36</v>
      </c>
      <c r="R273" s="60" t="s">
        <v>67</v>
      </c>
    </row>
    <row r="274" spans="1:18" ht="15" customHeight="1" x14ac:dyDescent="0.25">
      <c r="A274" s="2" t="s">
        <v>0</v>
      </c>
      <c r="B274" s="24">
        <v>446</v>
      </c>
      <c r="C274" s="24">
        <v>449</v>
      </c>
      <c r="D274" s="24">
        <v>455</v>
      </c>
      <c r="E274" s="24">
        <v>448</v>
      </c>
      <c r="F274" s="24">
        <v>442</v>
      </c>
      <c r="G274" s="24">
        <v>438</v>
      </c>
      <c r="H274" s="24">
        <v>442</v>
      </c>
      <c r="I274" s="24">
        <v>444</v>
      </c>
      <c r="J274" s="24">
        <v>445</v>
      </c>
      <c r="K274" s="24">
        <v>452</v>
      </c>
      <c r="L274" s="24">
        <v>444</v>
      </c>
      <c r="M274" s="24">
        <f>'[1]November 2016'!$M$15</f>
        <v>452</v>
      </c>
      <c r="N274" s="24">
        <f t="shared" ref="N274:N281" si="134">M274-B274</f>
        <v>6</v>
      </c>
      <c r="O274" s="16">
        <f t="shared" ref="O274:O281" si="135">+N274/$B274</f>
        <v>1.3452914798206279E-2</v>
      </c>
      <c r="P274" s="33"/>
      <c r="Q274" s="31" t="s">
        <v>26</v>
      </c>
      <c r="R274" s="31" t="s">
        <v>39</v>
      </c>
    </row>
    <row r="275" spans="1:18" ht="15" customHeight="1" x14ac:dyDescent="0.25">
      <c r="A275" s="2" t="s">
        <v>1</v>
      </c>
      <c r="B275" s="24">
        <v>158</v>
      </c>
      <c r="C275" s="24">
        <v>172</v>
      </c>
      <c r="D275" s="24">
        <v>182</v>
      </c>
      <c r="E275" s="24">
        <v>173</v>
      </c>
      <c r="F275" s="24">
        <v>159</v>
      </c>
      <c r="G275" s="24">
        <v>160</v>
      </c>
      <c r="H275" s="24">
        <v>177</v>
      </c>
      <c r="I275" s="24">
        <v>183</v>
      </c>
      <c r="J275" s="24">
        <v>198</v>
      </c>
      <c r="K275" s="24">
        <v>191</v>
      </c>
      <c r="L275" s="24">
        <v>203</v>
      </c>
      <c r="M275" s="24">
        <f>'[1]November 2016'!$M$16+'[1]November 2016'!$M$19</f>
        <v>183</v>
      </c>
      <c r="N275" s="24">
        <f t="shared" si="134"/>
        <v>25</v>
      </c>
      <c r="O275" s="16">
        <f t="shared" si="135"/>
        <v>0.15822784810126583</v>
      </c>
      <c r="P275" s="33"/>
      <c r="Q275" s="33">
        <f>1-M275/M276</f>
        <v>0.71181102362204718</v>
      </c>
      <c r="R275" s="52">
        <v>720</v>
      </c>
    </row>
    <row r="276" spans="1:18" ht="15" customHeight="1" x14ac:dyDescent="0.25">
      <c r="A276" s="2" t="s">
        <v>34</v>
      </c>
      <c r="B276" s="29">
        <v>604</v>
      </c>
      <c r="C276" s="29">
        <v>621</v>
      </c>
      <c r="D276" s="29">
        <v>637</v>
      </c>
      <c r="E276" s="29">
        <v>621</v>
      </c>
      <c r="F276" s="29">
        <v>601</v>
      </c>
      <c r="G276" s="29">
        <v>598</v>
      </c>
      <c r="H276" s="29">
        <v>619</v>
      </c>
      <c r="I276" s="29">
        <v>627</v>
      </c>
      <c r="J276" s="29">
        <v>643</v>
      </c>
      <c r="K276" s="29">
        <v>643</v>
      </c>
      <c r="L276" s="29">
        <v>647</v>
      </c>
      <c r="M276" s="29">
        <f t="shared" ref="M276" si="136">SUM(M274:M275)</f>
        <v>635</v>
      </c>
      <c r="N276" s="24">
        <f t="shared" si="134"/>
        <v>31</v>
      </c>
      <c r="O276" s="16">
        <f t="shared" si="135"/>
        <v>5.1324503311258277E-2</v>
      </c>
      <c r="P276" s="33"/>
      <c r="Q276" s="34"/>
      <c r="R276" s="35"/>
    </row>
    <row r="277" spans="1:18" ht="15" customHeight="1" x14ac:dyDescent="0.25">
      <c r="A277" s="2" t="s">
        <v>27</v>
      </c>
      <c r="B277" s="24">
        <v>65</v>
      </c>
      <c r="C277" s="24">
        <v>65</v>
      </c>
      <c r="D277" s="24">
        <v>66</v>
      </c>
      <c r="E277" s="24">
        <v>66</v>
      </c>
      <c r="F277" s="24">
        <v>62</v>
      </c>
      <c r="G277" s="24">
        <v>62</v>
      </c>
      <c r="H277" s="24">
        <v>61</v>
      </c>
      <c r="I277" s="24">
        <v>57</v>
      </c>
      <c r="J277" s="24">
        <v>56</v>
      </c>
      <c r="K277" s="24">
        <v>53</v>
      </c>
      <c r="L277" s="24">
        <v>51</v>
      </c>
      <c r="M277" s="24">
        <f>'[1]November 2016'!$M$17</f>
        <v>51</v>
      </c>
      <c r="N277" s="24">
        <f t="shared" si="134"/>
        <v>-14</v>
      </c>
      <c r="O277" s="16">
        <f t="shared" si="135"/>
        <v>-0.2153846153846154</v>
      </c>
      <c r="P277" s="33"/>
      <c r="Q277" s="34" t="s">
        <v>40</v>
      </c>
      <c r="R277" s="34" t="s">
        <v>43</v>
      </c>
    </row>
    <row r="278" spans="1:18" ht="15" customHeight="1" x14ac:dyDescent="0.25">
      <c r="A278" s="2" t="s">
        <v>29</v>
      </c>
      <c r="B278" s="24">
        <v>669</v>
      </c>
      <c r="C278" s="24">
        <v>686</v>
      </c>
      <c r="D278" s="24">
        <v>703</v>
      </c>
      <c r="E278" s="24">
        <v>687</v>
      </c>
      <c r="F278" s="24">
        <v>663</v>
      </c>
      <c r="G278" s="24">
        <v>660</v>
      </c>
      <c r="H278" s="24">
        <v>680</v>
      </c>
      <c r="I278" s="24">
        <v>684</v>
      </c>
      <c r="J278" s="24">
        <v>699</v>
      </c>
      <c r="K278" s="24">
        <v>696</v>
      </c>
      <c r="L278" s="24">
        <v>698</v>
      </c>
      <c r="M278" s="24">
        <f t="shared" ref="M278" si="137">+SUM(M276:M277)</f>
        <v>686</v>
      </c>
      <c r="N278" s="24">
        <f t="shared" si="134"/>
        <v>17</v>
      </c>
      <c r="O278" s="16">
        <f t="shared" si="135"/>
        <v>2.5411061285500747E-2</v>
      </c>
      <c r="P278" s="33"/>
      <c r="Q278" s="36" t="s">
        <v>41</v>
      </c>
      <c r="R278" s="37" t="s">
        <v>39</v>
      </c>
    </row>
    <row r="279" spans="1:18" ht="15" customHeight="1" x14ac:dyDescent="0.25">
      <c r="A279" s="2" t="s">
        <v>58</v>
      </c>
      <c r="B279" s="24">
        <v>1048</v>
      </c>
      <c r="C279" s="24">
        <v>1018</v>
      </c>
      <c r="D279" s="24">
        <v>1007</v>
      </c>
      <c r="E279" s="24">
        <v>948</v>
      </c>
      <c r="F279" s="24">
        <v>1093</v>
      </c>
      <c r="G279" s="24">
        <v>1096</v>
      </c>
      <c r="H279" s="24">
        <v>1093</v>
      </c>
      <c r="I279" s="24">
        <v>1079</v>
      </c>
      <c r="J279" s="24">
        <v>1093</v>
      </c>
      <c r="K279" s="24">
        <v>1159</v>
      </c>
      <c r="L279" s="24">
        <v>1106</v>
      </c>
      <c r="M279" s="24">
        <f>'[1]November 2016'!$M$9</f>
        <v>1132</v>
      </c>
      <c r="N279" s="24">
        <f t="shared" si="134"/>
        <v>84</v>
      </c>
      <c r="O279" s="16">
        <f t="shared" si="135"/>
        <v>8.0152671755725186E-2</v>
      </c>
      <c r="P279" s="33"/>
      <c r="Q279" s="32">
        <f>SUM(B283:M283)/12</f>
        <v>17.75</v>
      </c>
      <c r="R279" s="33">
        <f>M276/R275</f>
        <v>0.88194444444444442</v>
      </c>
    </row>
    <row r="280" spans="1:18" ht="15" customHeight="1" x14ac:dyDescent="0.25">
      <c r="A280" s="2" t="s">
        <v>30</v>
      </c>
      <c r="B280" s="24">
        <v>1033</v>
      </c>
      <c r="C280" s="24">
        <v>1038</v>
      </c>
      <c r="D280" s="24">
        <v>1036</v>
      </c>
      <c r="E280" s="24">
        <v>1013</v>
      </c>
      <c r="F280" s="24">
        <v>965</v>
      </c>
      <c r="G280" s="24">
        <v>973</v>
      </c>
      <c r="H280" s="24">
        <v>959</v>
      </c>
      <c r="I280" s="24">
        <v>948</v>
      </c>
      <c r="J280" s="24">
        <v>960</v>
      </c>
      <c r="K280" s="24">
        <v>963</v>
      </c>
      <c r="L280" s="24">
        <v>998</v>
      </c>
      <c r="M280" s="24">
        <f>'[1]November 2016'!$M$11+'[1]November 2016'!$M$13</f>
        <v>968</v>
      </c>
      <c r="N280" s="24">
        <f t="shared" si="134"/>
        <v>-65</v>
      </c>
      <c r="O280" s="16">
        <f t="shared" si="135"/>
        <v>-6.2923523717328164E-2</v>
      </c>
      <c r="P280" s="33"/>
      <c r="Q280" s="25"/>
      <c r="R280" s="35"/>
    </row>
    <row r="281" spans="1:18" ht="15" customHeight="1" x14ac:dyDescent="0.25">
      <c r="A281" s="2" t="s">
        <v>31</v>
      </c>
      <c r="B281" s="24">
        <v>2081</v>
      </c>
      <c r="C281" s="24">
        <v>2056</v>
      </c>
      <c r="D281" s="24">
        <v>2043</v>
      </c>
      <c r="E281" s="24">
        <v>1961</v>
      </c>
      <c r="F281" s="24">
        <v>2058</v>
      </c>
      <c r="G281" s="24">
        <v>2069</v>
      </c>
      <c r="H281" s="24">
        <v>2052</v>
      </c>
      <c r="I281" s="24">
        <v>2027</v>
      </c>
      <c r="J281" s="24">
        <v>2053</v>
      </c>
      <c r="K281" s="24">
        <v>2122</v>
      </c>
      <c r="L281" s="24">
        <v>2104</v>
      </c>
      <c r="M281" s="24">
        <f t="shared" ref="M281" si="138">SUM(M279:M280)</f>
        <v>2100</v>
      </c>
      <c r="N281" s="24">
        <f t="shared" si="134"/>
        <v>19</v>
      </c>
      <c r="O281" s="16">
        <f t="shared" si="135"/>
        <v>9.1302258529553093E-3</v>
      </c>
      <c r="P281" s="33"/>
      <c r="Q281" s="25"/>
    </row>
    <row r="282" spans="1:18" ht="15" customHeight="1" x14ac:dyDescent="0.25">
      <c r="A282" s="55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7"/>
      <c r="P282" s="33"/>
      <c r="Q282" s="25"/>
      <c r="R282" s="20" t="s">
        <v>38</v>
      </c>
    </row>
    <row r="283" spans="1:18" ht="15" customHeight="1" x14ac:dyDescent="0.25">
      <c r="A283" s="2" t="s">
        <v>3</v>
      </c>
      <c r="B283" s="24">
        <v>11</v>
      </c>
      <c r="C283" s="24">
        <v>20</v>
      </c>
      <c r="D283" s="24">
        <v>23</v>
      </c>
      <c r="E283" s="24">
        <v>18</v>
      </c>
      <c r="F283" s="24">
        <v>12</v>
      </c>
      <c r="G283" s="24">
        <v>19</v>
      </c>
      <c r="H283" s="24">
        <v>26</v>
      </c>
      <c r="I283" s="24">
        <v>25</v>
      </c>
      <c r="J283" s="24">
        <v>21</v>
      </c>
      <c r="K283" s="24">
        <v>14</v>
      </c>
      <c r="L283" s="24">
        <v>13</v>
      </c>
      <c r="M283" s="24">
        <f>'[1]November 2016'!$M$18</f>
        <v>11</v>
      </c>
      <c r="N283" s="24"/>
      <c r="O283" s="13"/>
      <c r="P283" s="52"/>
      <c r="Q283" s="34" t="s">
        <v>40</v>
      </c>
      <c r="R283" s="20" t="s">
        <v>37</v>
      </c>
    </row>
    <row r="284" spans="1:18" ht="15" customHeight="1" x14ac:dyDescent="0.25">
      <c r="A284" s="2" t="s">
        <v>2</v>
      </c>
      <c r="B284" s="24">
        <v>8</v>
      </c>
      <c r="C284" s="24">
        <v>6</v>
      </c>
      <c r="D284" s="24">
        <v>32</v>
      </c>
      <c r="E284" s="24">
        <v>25</v>
      </c>
      <c r="F284" s="24">
        <v>20</v>
      </c>
      <c r="G284" s="24">
        <v>9</v>
      </c>
      <c r="H284" s="24">
        <v>16</v>
      </c>
      <c r="I284" s="24">
        <v>6</v>
      </c>
      <c r="J284" s="24">
        <v>13</v>
      </c>
      <c r="K284" s="24">
        <v>11</v>
      </c>
      <c r="L284" s="24">
        <v>19</v>
      </c>
      <c r="M284" s="24">
        <f>'[1]November 2016'!$M$19</f>
        <v>8</v>
      </c>
      <c r="N284" s="24"/>
      <c r="O284" s="14"/>
      <c r="P284" s="34"/>
      <c r="Q284" s="36" t="s">
        <v>42</v>
      </c>
      <c r="R284" s="38" t="s">
        <v>44</v>
      </c>
    </row>
    <row r="285" spans="1:18" ht="15" customHeight="1" x14ac:dyDescent="0.25">
      <c r="A285" s="2" t="s">
        <v>32</v>
      </c>
      <c r="B285" s="26">
        <v>1.7102649006622517</v>
      </c>
      <c r="C285" s="26">
        <v>1.6714975845410629</v>
      </c>
      <c r="D285" s="26">
        <v>1.6263736263736264</v>
      </c>
      <c r="E285" s="26">
        <v>1.6312399355877616</v>
      </c>
      <c r="F285" s="26">
        <v>1.605657237936772</v>
      </c>
      <c r="G285" s="26">
        <v>1.6270903010033444</v>
      </c>
      <c r="H285" s="26">
        <v>1.5492730210016155</v>
      </c>
      <c r="I285" s="26">
        <v>1.5119617224880382</v>
      </c>
      <c r="J285" s="26">
        <v>1.4930015552099534</v>
      </c>
      <c r="K285" s="26">
        <v>1.4976671850699845</v>
      </c>
      <c r="L285" s="26">
        <v>1.5425038639876352</v>
      </c>
      <c r="M285" s="26">
        <f t="shared" ref="M285" si="139">+M280/M276</f>
        <v>1.5244094488188977</v>
      </c>
      <c r="N285" s="26"/>
      <c r="O285" s="16"/>
      <c r="P285" s="33"/>
      <c r="Q285" s="32">
        <f>SUM(B284:M284)/12</f>
        <v>14.416666666666666</v>
      </c>
      <c r="R285" s="54">
        <f>[2]Sheet1!$O$13</f>
        <v>0.70864461045891147</v>
      </c>
    </row>
    <row r="286" spans="1:18" ht="15" customHeight="1" x14ac:dyDescent="0.25">
      <c r="A286" s="1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R286" s="16"/>
    </row>
    <row r="287" spans="1:18" ht="45" x14ac:dyDescent="0.25">
      <c r="A287" s="7" t="s">
        <v>12</v>
      </c>
      <c r="B287" s="8" t="s">
        <v>51</v>
      </c>
      <c r="C287" s="4" t="s">
        <v>52</v>
      </c>
      <c r="D287" s="4" t="s">
        <v>53</v>
      </c>
      <c r="E287" s="4" t="s">
        <v>54</v>
      </c>
      <c r="F287" s="4" t="s">
        <v>55</v>
      </c>
      <c r="G287" s="4" t="s">
        <v>56</v>
      </c>
      <c r="H287" s="4" t="s">
        <v>57</v>
      </c>
      <c r="I287" s="4" t="s">
        <v>63</v>
      </c>
      <c r="J287" s="4" t="s">
        <v>64</v>
      </c>
      <c r="K287" s="4" t="s">
        <v>68</v>
      </c>
      <c r="L287" s="4" t="s">
        <v>69</v>
      </c>
      <c r="M287" s="4" t="s">
        <v>70</v>
      </c>
      <c r="N287" s="65" t="s">
        <v>65</v>
      </c>
      <c r="O287" s="66" t="s">
        <v>66</v>
      </c>
      <c r="P287" s="15"/>
      <c r="Q287" s="15" t="s">
        <v>36</v>
      </c>
      <c r="R287" s="60" t="s">
        <v>67</v>
      </c>
    </row>
    <row r="288" spans="1:18" ht="15" customHeight="1" x14ac:dyDescent="0.25">
      <c r="A288" s="2" t="s">
        <v>0</v>
      </c>
      <c r="B288" s="24">
        <v>421</v>
      </c>
      <c r="C288" s="24">
        <v>412</v>
      </c>
      <c r="D288" s="24">
        <v>414</v>
      </c>
      <c r="E288" s="24">
        <v>415</v>
      </c>
      <c r="F288" s="24">
        <v>426</v>
      </c>
      <c r="G288" s="24">
        <v>432</v>
      </c>
      <c r="H288" s="24">
        <v>428</v>
      </c>
      <c r="I288" s="24">
        <v>436</v>
      </c>
      <c r="J288" s="24">
        <v>442</v>
      </c>
      <c r="K288" s="24">
        <v>436</v>
      </c>
      <c r="L288" s="24">
        <v>452</v>
      </c>
      <c r="M288" s="24">
        <f>'[1]November 2016'!$Q$15</f>
        <v>448</v>
      </c>
      <c r="N288" s="24">
        <f t="shared" ref="N288:N295" si="140">M288-B288</f>
        <v>27</v>
      </c>
      <c r="O288" s="16">
        <f t="shared" ref="O288:O295" si="141">+N288/$B288</f>
        <v>6.413301662707839E-2</v>
      </c>
      <c r="P288" s="33"/>
      <c r="Q288" s="31" t="s">
        <v>26</v>
      </c>
      <c r="R288" s="31" t="s">
        <v>39</v>
      </c>
    </row>
    <row r="289" spans="1:18" ht="15" customHeight="1" x14ac:dyDescent="0.25">
      <c r="A289" s="2" t="s">
        <v>1</v>
      </c>
      <c r="B289" s="24">
        <v>133</v>
      </c>
      <c r="C289" s="24">
        <v>151</v>
      </c>
      <c r="D289" s="24">
        <v>149</v>
      </c>
      <c r="E289" s="24">
        <v>148</v>
      </c>
      <c r="F289" s="24">
        <v>150</v>
      </c>
      <c r="G289" s="24">
        <v>142</v>
      </c>
      <c r="H289" s="24">
        <v>150</v>
      </c>
      <c r="I289" s="24">
        <v>141</v>
      </c>
      <c r="J289" s="24">
        <v>123</v>
      </c>
      <c r="K289" s="24">
        <v>114</v>
      </c>
      <c r="L289" s="24">
        <v>107</v>
      </c>
      <c r="M289" s="24">
        <f>'[1]November 2016'!$Q$16+'[1]November 2016'!$Q$19</f>
        <v>132</v>
      </c>
      <c r="N289" s="24">
        <f t="shared" si="140"/>
        <v>-1</v>
      </c>
      <c r="O289" s="16">
        <f t="shared" si="141"/>
        <v>-7.5187969924812026E-3</v>
      </c>
      <c r="P289" s="33"/>
      <c r="Q289" s="33">
        <f>1-M289/M290</f>
        <v>0.77241379310344827</v>
      </c>
      <c r="R289" s="52">
        <v>605</v>
      </c>
    </row>
    <row r="290" spans="1:18" ht="15" customHeight="1" x14ac:dyDescent="0.25">
      <c r="A290" s="2" t="s">
        <v>34</v>
      </c>
      <c r="B290" s="29">
        <v>554</v>
      </c>
      <c r="C290" s="29">
        <v>563</v>
      </c>
      <c r="D290" s="29">
        <v>563</v>
      </c>
      <c r="E290" s="29">
        <v>563</v>
      </c>
      <c r="F290" s="29">
        <v>576</v>
      </c>
      <c r="G290" s="29">
        <v>574</v>
      </c>
      <c r="H290" s="29">
        <v>578</v>
      </c>
      <c r="I290" s="29">
        <v>577</v>
      </c>
      <c r="J290" s="29">
        <v>565</v>
      </c>
      <c r="K290" s="29">
        <v>550</v>
      </c>
      <c r="L290" s="29">
        <v>559</v>
      </c>
      <c r="M290" s="29">
        <f t="shared" ref="M290" si="142">SUM(M288:M289)</f>
        <v>580</v>
      </c>
      <c r="N290" s="24">
        <f t="shared" si="140"/>
        <v>26</v>
      </c>
      <c r="O290" s="16">
        <f t="shared" si="141"/>
        <v>4.6931407942238268E-2</v>
      </c>
      <c r="P290" s="33"/>
      <c r="Q290" s="34"/>
      <c r="R290" s="35"/>
    </row>
    <row r="291" spans="1:18" ht="15" customHeight="1" x14ac:dyDescent="0.25">
      <c r="A291" s="2" t="s">
        <v>27</v>
      </c>
      <c r="B291" s="24">
        <v>44</v>
      </c>
      <c r="C291" s="24">
        <v>45</v>
      </c>
      <c r="D291" s="24">
        <v>45</v>
      </c>
      <c r="E291" s="24">
        <v>45</v>
      </c>
      <c r="F291" s="24">
        <v>47</v>
      </c>
      <c r="G291" s="24">
        <v>46</v>
      </c>
      <c r="H291" s="24">
        <v>46</v>
      </c>
      <c r="I291" s="24">
        <v>43</v>
      </c>
      <c r="J291" s="24">
        <v>44</v>
      </c>
      <c r="K291" s="24">
        <v>48</v>
      </c>
      <c r="L291" s="24">
        <v>49</v>
      </c>
      <c r="M291" s="24">
        <f>'[1]November 2016'!$Q$17</f>
        <v>49</v>
      </c>
      <c r="N291" s="24">
        <f t="shared" si="140"/>
        <v>5</v>
      </c>
      <c r="O291" s="16">
        <f t="shared" si="141"/>
        <v>0.11363636363636363</v>
      </c>
      <c r="P291" s="33"/>
      <c r="Q291" s="34" t="s">
        <v>40</v>
      </c>
      <c r="R291" s="34" t="s">
        <v>43</v>
      </c>
    </row>
    <row r="292" spans="1:18" ht="15" customHeight="1" x14ac:dyDescent="0.25">
      <c r="A292" s="2" t="s">
        <v>29</v>
      </c>
      <c r="B292" s="24">
        <v>598</v>
      </c>
      <c r="C292" s="24">
        <v>608</v>
      </c>
      <c r="D292" s="24">
        <v>608</v>
      </c>
      <c r="E292" s="24">
        <v>608</v>
      </c>
      <c r="F292" s="24">
        <v>623</v>
      </c>
      <c r="G292" s="24">
        <v>620</v>
      </c>
      <c r="H292" s="24">
        <v>624</v>
      </c>
      <c r="I292" s="24">
        <v>620</v>
      </c>
      <c r="J292" s="24">
        <v>609</v>
      </c>
      <c r="K292" s="24">
        <v>598</v>
      </c>
      <c r="L292" s="24">
        <v>608</v>
      </c>
      <c r="M292" s="24">
        <f t="shared" ref="M292" si="143">+SUM(M290:M291)</f>
        <v>629</v>
      </c>
      <c r="N292" s="24">
        <f t="shared" si="140"/>
        <v>31</v>
      </c>
      <c r="O292" s="16">
        <f t="shared" si="141"/>
        <v>5.1839464882943144E-2</v>
      </c>
      <c r="P292" s="33"/>
      <c r="Q292" s="36" t="s">
        <v>41</v>
      </c>
      <c r="R292" s="37" t="s">
        <v>39</v>
      </c>
    </row>
    <row r="293" spans="1:18" ht="15" customHeight="1" x14ac:dyDescent="0.25">
      <c r="A293" s="2" t="s">
        <v>58</v>
      </c>
      <c r="B293" s="24">
        <v>198</v>
      </c>
      <c r="C293" s="24">
        <v>198</v>
      </c>
      <c r="D293" s="24">
        <v>217</v>
      </c>
      <c r="E293" s="24">
        <v>209</v>
      </c>
      <c r="F293" s="24">
        <v>203</v>
      </c>
      <c r="G293" s="24">
        <v>288</v>
      </c>
      <c r="H293" s="24">
        <v>294</v>
      </c>
      <c r="I293" s="24">
        <v>281</v>
      </c>
      <c r="J293" s="24">
        <v>300</v>
      </c>
      <c r="K293" s="24">
        <v>292</v>
      </c>
      <c r="L293" s="24">
        <v>305</v>
      </c>
      <c r="M293" s="24">
        <f>'[1]November 2016'!$Q$9</f>
        <v>324</v>
      </c>
      <c r="N293" s="24">
        <f t="shared" si="140"/>
        <v>126</v>
      </c>
      <c r="O293" s="16">
        <f t="shared" si="141"/>
        <v>0.63636363636363635</v>
      </c>
      <c r="P293" s="33"/>
      <c r="Q293" s="32">
        <f>SUM(B297:M297)/12</f>
        <v>15.333333333333334</v>
      </c>
      <c r="R293" s="33">
        <f>M290/R289</f>
        <v>0.95867768595041325</v>
      </c>
    </row>
    <row r="294" spans="1:18" ht="15" customHeight="1" x14ac:dyDescent="0.25">
      <c r="A294" s="2" t="s">
        <v>30</v>
      </c>
      <c r="B294" s="24">
        <v>860</v>
      </c>
      <c r="C294" s="24">
        <v>876</v>
      </c>
      <c r="D294" s="24">
        <v>893</v>
      </c>
      <c r="E294" s="24">
        <v>894</v>
      </c>
      <c r="F294" s="24">
        <v>903</v>
      </c>
      <c r="G294" s="24">
        <v>895</v>
      </c>
      <c r="H294" s="24">
        <v>904</v>
      </c>
      <c r="I294" s="24">
        <v>932</v>
      </c>
      <c r="J294" s="24">
        <v>915</v>
      </c>
      <c r="K294" s="24">
        <v>935</v>
      </c>
      <c r="L294" s="24">
        <v>931</v>
      </c>
      <c r="M294" s="24">
        <f>'[1]November 2016'!$Q$11+'[1]November 2016'!$Q$13</f>
        <v>935</v>
      </c>
      <c r="N294" s="24">
        <f t="shared" si="140"/>
        <v>75</v>
      </c>
      <c r="O294" s="16">
        <f t="shared" si="141"/>
        <v>8.7209302325581398E-2</v>
      </c>
      <c r="P294" s="33"/>
      <c r="Q294" s="25"/>
      <c r="R294" s="35"/>
    </row>
    <row r="295" spans="1:18" ht="15" customHeight="1" x14ac:dyDescent="0.25">
      <c r="A295" s="2" t="s">
        <v>31</v>
      </c>
      <c r="B295" s="24">
        <v>1058</v>
      </c>
      <c r="C295" s="24">
        <v>1074</v>
      </c>
      <c r="D295" s="24">
        <v>1110</v>
      </c>
      <c r="E295" s="24">
        <v>1103</v>
      </c>
      <c r="F295" s="24">
        <v>1106</v>
      </c>
      <c r="G295" s="24">
        <v>1183</v>
      </c>
      <c r="H295" s="24">
        <v>1198</v>
      </c>
      <c r="I295" s="24">
        <v>1213</v>
      </c>
      <c r="J295" s="24">
        <v>1215</v>
      </c>
      <c r="K295" s="24">
        <v>1227</v>
      </c>
      <c r="L295" s="24">
        <v>1236</v>
      </c>
      <c r="M295" s="24">
        <f t="shared" ref="M295" si="144">SUM(M293:M294)</f>
        <v>1259</v>
      </c>
      <c r="N295" s="24">
        <f t="shared" si="140"/>
        <v>201</v>
      </c>
      <c r="O295" s="16">
        <f t="shared" si="141"/>
        <v>0.18998109640831759</v>
      </c>
      <c r="P295" s="33"/>
      <c r="Q295" s="25"/>
    </row>
    <row r="296" spans="1:18" ht="15" customHeight="1" x14ac:dyDescent="0.25">
      <c r="A296" s="55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7"/>
      <c r="P296" s="33"/>
      <c r="Q296" s="25"/>
      <c r="R296" s="20" t="s">
        <v>38</v>
      </c>
    </row>
    <row r="297" spans="1:18" ht="15" customHeight="1" x14ac:dyDescent="0.25">
      <c r="A297" s="2" t="s">
        <v>3</v>
      </c>
      <c r="B297" s="24">
        <v>1</v>
      </c>
      <c r="C297" s="24">
        <v>12</v>
      </c>
      <c r="D297" s="24">
        <v>20</v>
      </c>
      <c r="E297" s="24">
        <v>20</v>
      </c>
      <c r="F297" s="24">
        <v>23</v>
      </c>
      <c r="G297" s="24">
        <v>24</v>
      </c>
      <c r="H297" s="24">
        <v>22</v>
      </c>
      <c r="I297" s="24">
        <v>8</v>
      </c>
      <c r="J297" s="24">
        <v>2</v>
      </c>
      <c r="K297" s="24">
        <v>17</v>
      </c>
      <c r="L297" s="24">
        <v>20</v>
      </c>
      <c r="M297" s="24">
        <f>'[1]November 2016'!$Q$18</f>
        <v>15</v>
      </c>
      <c r="N297" s="24"/>
      <c r="O297" s="13"/>
      <c r="P297" s="52"/>
      <c r="Q297" s="34" t="s">
        <v>40</v>
      </c>
      <c r="R297" s="20" t="s">
        <v>37</v>
      </c>
    </row>
    <row r="298" spans="1:18" ht="15" customHeight="1" x14ac:dyDescent="0.25">
      <c r="A298" s="2" t="s">
        <v>2</v>
      </c>
      <c r="B298" s="24">
        <v>1</v>
      </c>
      <c r="C298" s="24">
        <v>9</v>
      </c>
      <c r="D298" s="24">
        <v>11</v>
      </c>
      <c r="E298" s="24">
        <v>7</v>
      </c>
      <c r="F298" s="24">
        <v>5</v>
      </c>
      <c r="G298" s="24">
        <v>20</v>
      </c>
      <c r="H298" s="24">
        <v>9</v>
      </c>
      <c r="I298" s="24">
        <v>6</v>
      </c>
      <c r="J298" s="24">
        <v>19</v>
      </c>
      <c r="K298" s="24">
        <v>19</v>
      </c>
      <c r="L298" s="24">
        <v>0</v>
      </c>
      <c r="M298" s="24">
        <f>'[1]November 2016'!$Q$19</f>
        <v>11</v>
      </c>
      <c r="N298" s="24"/>
      <c r="O298" s="14"/>
      <c r="P298" s="34"/>
      <c r="Q298" s="36" t="s">
        <v>42</v>
      </c>
      <c r="R298" s="38" t="s">
        <v>44</v>
      </c>
    </row>
    <row r="299" spans="1:18" ht="15" customHeight="1" x14ac:dyDescent="0.25">
      <c r="A299" s="2" t="s">
        <v>32</v>
      </c>
      <c r="B299" s="26">
        <v>1.552346570397112</v>
      </c>
      <c r="C299" s="26">
        <v>1.5559502664298401</v>
      </c>
      <c r="D299" s="26">
        <v>1.5861456483126111</v>
      </c>
      <c r="E299" s="26">
        <v>1.5879218472468917</v>
      </c>
      <c r="F299" s="26">
        <v>1.5677083333333333</v>
      </c>
      <c r="G299" s="26">
        <v>1.5592334494773519</v>
      </c>
      <c r="H299" s="26">
        <v>1.5640138408304498</v>
      </c>
      <c r="I299" s="26">
        <v>1.6152512998266897</v>
      </c>
      <c r="J299" s="26">
        <v>1.6194690265486726</v>
      </c>
      <c r="K299" s="26">
        <v>1.7</v>
      </c>
      <c r="L299" s="26">
        <v>1.665474060822898</v>
      </c>
      <c r="M299" s="26">
        <f t="shared" ref="M299" si="145">+M294/M290</f>
        <v>1.6120689655172413</v>
      </c>
      <c r="N299" s="26"/>
      <c r="O299" s="16"/>
      <c r="P299" s="33"/>
      <c r="Q299" s="32">
        <f>SUM(B298:M298)/12</f>
        <v>9.75</v>
      </c>
      <c r="R299" s="54">
        <f>[2]Sheet1!$O$17</f>
        <v>0.75124963246104093</v>
      </c>
    </row>
    <row r="300" spans="1:18" ht="15" customHeight="1" x14ac:dyDescent="0.25">
      <c r="A300" s="1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R300" s="16"/>
    </row>
    <row r="301" spans="1:18" ht="45" x14ac:dyDescent="0.25">
      <c r="A301" s="7" t="s">
        <v>22</v>
      </c>
      <c r="B301" s="8" t="s">
        <v>51</v>
      </c>
      <c r="C301" s="4" t="s">
        <v>52</v>
      </c>
      <c r="D301" s="4" t="s">
        <v>53</v>
      </c>
      <c r="E301" s="4" t="s">
        <v>54</v>
      </c>
      <c r="F301" s="4" t="s">
        <v>55</v>
      </c>
      <c r="G301" s="4" t="s">
        <v>56</v>
      </c>
      <c r="H301" s="4" t="s">
        <v>57</v>
      </c>
      <c r="I301" s="4" t="s">
        <v>63</v>
      </c>
      <c r="J301" s="4" t="s">
        <v>64</v>
      </c>
      <c r="K301" s="4" t="s">
        <v>68</v>
      </c>
      <c r="L301" s="4" t="s">
        <v>69</v>
      </c>
      <c r="M301" s="4" t="s">
        <v>70</v>
      </c>
      <c r="N301" s="65" t="s">
        <v>65</v>
      </c>
      <c r="O301" s="66" t="s">
        <v>66</v>
      </c>
      <c r="P301" s="15"/>
      <c r="Q301" s="15" t="s">
        <v>36</v>
      </c>
      <c r="R301" s="60" t="s">
        <v>67</v>
      </c>
    </row>
    <row r="302" spans="1:18" ht="15" customHeight="1" x14ac:dyDescent="0.25">
      <c r="A302" s="2" t="s">
        <v>0</v>
      </c>
      <c r="B302" s="24">
        <v>73</v>
      </c>
      <c r="C302" s="24">
        <v>71</v>
      </c>
      <c r="D302" s="24">
        <v>68</v>
      </c>
      <c r="E302" s="24">
        <v>65</v>
      </c>
      <c r="F302" s="24">
        <v>57</v>
      </c>
      <c r="G302" s="24">
        <v>56</v>
      </c>
      <c r="H302" s="24">
        <v>54</v>
      </c>
      <c r="I302" s="24">
        <v>54</v>
      </c>
      <c r="J302" s="24">
        <v>53</v>
      </c>
      <c r="K302" s="24">
        <v>54</v>
      </c>
      <c r="L302" s="24">
        <v>53</v>
      </c>
      <c r="M302" s="24">
        <f>'[1]November 2016'!$R$15</f>
        <v>54</v>
      </c>
      <c r="N302" s="24">
        <f t="shared" ref="N302:N309" si="146">M302-B302</f>
        <v>-19</v>
      </c>
      <c r="O302" s="16">
        <f t="shared" ref="O302:O309" si="147">+N302/$B302</f>
        <v>-0.26027397260273971</v>
      </c>
      <c r="P302" s="33"/>
      <c r="Q302" s="31" t="s">
        <v>26</v>
      </c>
      <c r="R302" s="31" t="s">
        <v>39</v>
      </c>
    </row>
    <row r="303" spans="1:18" ht="15" customHeight="1" x14ac:dyDescent="0.25">
      <c r="A303" s="2" t="s">
        <v>1</v>
      </c>
      <c r="B303" s="24">
        <v>17</v>
      </c>
      <c r="C303" s="24">
        <v>17</v>
      </c>
      <c r="D303" s="24">
        <v>21</v>
      </c>
      <c r="E303" s="24">
        <v>22</v>
      </c>
      <c r="F303" s="24">
        <v>28</v>
      </c>
      <c r="G303" s="24">
        <v>22</v>
      </c>
      <c r="H303" s="24">
        <v>22</v>
      </c>
      <c r="I303" s="24">
        <v>20</v>
      </c>
      <c r="J303" s="24">
        <v>22</v>
      </c>
      <c r="K303" s="24">
        <v>23</v>
      </c>
      <c r="L303" s="24">
        <v>25</v>
      </c>
      <c r="M303" s="24">
        <f>'[1]November 2016'!$R$16+'[1]November 2016'!$R$19</f>
        <v>27</v>
      </c>
      <c r="N303" s="24">
        <f t="shared" si="146"/>
        <v>10</v>
      </c>
      <c r="O303" s="16">
        <f t="shared" si="147"/>
        <v>0.58823529411764708</v>
      </c>
      <c r="P303" s="33"/>
      <c r="Q303" s="33">
        <f>1-M303/M304</f>
        <v>0.66666666666666674</v>
      </c>
      <c r="R303" s="52">
        <v>100</v>
      </c>
    </row>
    <row r="304" spans="1:18" ht="15" customHeight="1" x14ac:dyDescent="0.25">
      <c r="A304" s="2" t="s">
        <v>34</v>
      </c>
      <c r="B304" s="29">
        <v>90</v>
      </c>
      <c r="C304" s="29">
        <v>88</v>
      </c>
      <c r="D304" s="29">
        <v>89</v>
      </c>
      <c r="E304" s="29">
        <v>87</v>
      </c>
      <c r="F304" s="29">
        <v>85</v>
      </c>
      <c r="G304" s="29">
        <v>78</v>
      </c>
      <c r="H304" s="29">
        <v>76</v>
      </c>
      <c r="I304" s="29">
        <v>74</v>
      </c>
      <c r="J304" s="29">
        <v>75</v>
      </c>
      <c r="K304" s="29">
        <v>77</v>
      </c>
      <c r="L304" s="29">
        <v>78</v>
      </c>
      <c r="M304" s="29">
        <f t="shared" ref="M304" si="148">SUM(M302:M303)</f>
        <v>81</v>
      </c>
      <c r="N304" s="24">
        <f t="shared" si="146"/>
        <v>-9</v>
      </c>
      <c r="O304" s="16">
        <f t="shared" si="147"/>
        <v>-0.1</v>
      </c>
      <c r="P304" s="33"/>
      <c r="Q304" s="34"/>
      <c r="R304" s="35"/>
    </row>
    <row r="305" spans="1:18" ht="15" customHeight="1" x14ac:dyDescent="0.25">
      <c r="A305" s="2" t="s">
        <v>27</v>
      </c>
      <c r="B305" s="24">
        <v>27</v>
      </c>
      <c r="C305" s="24">
        <v>27</v>
      </c>
      <c r="D305" s="24">
        <v>26</v>
      </c>
      <c r="E305" s="24">
        <v>26</v>
      </c>
      <c r="F305" s="24">
        <v>27</v>
      </c>
      <c r="G305" s="24">
        <v>27</v>
      </c>
      <c r="H305" s="24">
        <v>27</v>
      </c>
      <c r="I305" s="24">
        <v>27</v>
      </c>
      <c r="J305" s="24">
        <v>26</v>
      </c>
      <c r="K305" s="24">
        <v>22</v>
      </c>
      <c r="L305" s="24">
        <v>22</v>
      </c>
      <c r="M305" s="24">
        <f>'[1]November 2016'!$R$17</f>
        <v>22</v>
      </c>
      <c r="N305" s="24">
        <f t="shared" si="146"/>
        <v>-5</v>
      </c>
      <c r="O305" s="16">
        <f t="shared" si="147"/>
        <v>-0.18518518518518517</v>
      </c>
      <c r="P305" s="33"/>
      <c r="Q305" s="34" t="s">
        <v>40</v>
      </c>
      <c r="R305" s="34" t="s">
        <v>43</v>
      </c>
    </row>
    <row r="306" spans="1:18" ht="15" customHeight="1" x14ac:dyDescent="0.25">
      <c r="A306" s="2" t="s">
        <v>29</v>
      </c>
      <c r="B306" s="24">
        <v>117</v>
      </c>
      <c r="C306" s="24">
        <v>115</v>
      </c>
      <c r="D306" s="24">
        <v>115</v>
      </c>
      <c r="E306" s="24">
        <v>113</v>
      </c>
      <c r="F306" s="24">
        <v>112</v>
      </c>
      <c r="G306" s="24">
        <v>105</v>
      </c>
      <c r="H306" s="24">
        <v>103</v>
      </c>
      <c r="I306" s="24">
        <v>101</v>
      </c>
      <c r="J306" s="24">
        <v>101</v>
      </c>
      <c r="K306" s="24">
        <v>99</v>
      </c>
      <c r="L306" s="24">
        <v>100</v>
      </c>
      <c r="M306" s="24">
        <f t="shared" ref="M306" si="149">+SUM(M304:M305)</f>
        <v>103</v>
      </c>
      <c r="N306" s="24">
        <f t="shared" si="146"/>
        <v>-14</v>
      </c>
      <c r="O306" s="16">
        <f t="shared" si="147"/>
        <v>-0.11965811965811966</v>
      </c>
      <c r="P306" s="33"/>
      <c r="Q306" s="36" t="s">
        <v>41</v>
      </c>
      <c r="R306" s="37" t="s">
        <v>39</v>
      </c>
    </row>
    <row r="307" spans="1:18" ht="15" customHeight="1" x14ac:dyDescent="0.25">
      <c r="A307" s="2" t="s">
        <v>58</v>
      </c>
      <c r="B307" s="24">
        <v>11</v>
      </c>
      <c r="C307" s="24">
        <v>22</v>
      </c>
      <c r="D307" s="24">
        <v>24</v>
      </c>
      <c r="E307" s="24">
        <v>23</v>
      </c>
      <c r="F307" s="24">
        <v>27</v>
      </c>
      <c r="G307" s="24">
        <v>57</v>
      </c>
      <c r="H307" s="24">
        <v>59</v>
      </c>
      <c r="I307" s="24">
        <v>55</v>
      </c>
      <c r="J307" s="24">
        <v>57</v>
      </c>
      <c r="K307" s="24">
        <v>68</v>
      </c>
      <c r="L307" s="24">
        <v>65</v>
      </c>
      <c r="M307" s="24">
        <f>'[1]November 2016'!$R$9</f>
        <v>64</v>
      </c>
      <c r="N307" s="24">
        <f t="shared" si="146"/>
        <v>53</v>
      </c>
      <c r="O307" s="16">
        <f t="shared" si="147"/>
        <v>4.8181818181818183</v>
      </c>
      <c r="P307" s="33"/>
      <c r="Q307" s="32">
        <f>SUM(B311:M311)/12</f>
        <v>0.66666666666666663</v>
      </c>
      <c r="R307" s="33">
        <f>M304/R303</f>
        <v>0.81</v>
      </c>
    </row>
    <row r="308" spans="1:18" ht="15" customHeight="1" x14ac:dyDescent="0.25">
      <c r="A308" s="2" t="s">
        <v>30</v>
      </c>
      <c r="B308" s="24">
        <v>140</v>
      </c>
      <c r="C308" s="24">
        <v>135</v>
      </c>
      <c r="D308" s="24">
        <v>120</v>
      </c>
      <c r="E308" s="24">
        <v>122</v>
      </c>
      <c r="F308" s="24">
        <v>119</v>
      </c>
      <c r="G308" s="24">
        <v>96</v>
      </c>
      <c r="H308" s="24">
        <v>96</v>
      </c>
      <c r="I308" s="24">
        <v>99</v>
      </c>
      <c r="J308" s="24">
        <v>92</v>
      </c>
      <c r="K308" s="24">
        <v>91</v>
      </c>
      <c r="L308" s="24">
        <v>85</v>
      </c>
      <c r="M308" s="24">
        <f>'[1]November 2016'!$R$11+'[1]November 2016'!$R$13</f>
        <v>91</v>
      </c>
      <c r="N308" s="24">
        <f t="shared" si="146"/>
        <v>-49</v>
      </c>
      <c r="O308" s="16">
        <f t="shared" si="147"/>
        <v>-0.35</v>
      </c>
      <c r="P308" s="33"/>
      <c r="Q308" s="25"/>
      <c r="R308" s="35"/>
    </row>
    <row r="309" spans="1:18" ht="15" customHeight="1" x14ac:dyDescent="0.25">
      <c r="A309" s="2" t="s">
        <v>31</v>
      </c>
      <c r="B309" s="24">
        <v>151</v>
      </c>
      <c r="C309" s="24">
        <v>157</v>
      </c>
      <c r="D309" s="24">
        <v>144</v>
      </c>
      <c r="E309" s="24">
        <v>145</v>
      </c>
      <c r="F309" s="24">
        <v>146</v>
      </c>
      <c r="G309" s="24">
        <v>153</v>
      </c>
      <c r="H309" s="24">
        <v>155</v>
      </c>
      <c r="I309" s="24">
        <v>154</v>
      </c>
      <c r="J309" s="24">
        <v>149</v>
      </c>
      <c r="K309" s="24">
        <v>159</v>
      </c>
      <c r="L309" s="24">
        <v>150</v>
      </c>
      <c r="M309" s="24">
        <f t="shared" ref="M309" si="150">SUM(M307:M308)</f>
        <v>155</v>
      </c>
      <c r="N309" s="24">
        <f t="shared" si="146"/>
        <v>4</v>
      </c>
      <c r="O309" s="16">
        <f t="shared" si="147"/>
        <v>2.6490066225165563E-2</v>
      </c>
      <c r="P309" s="33"/>
      <c r="Q309" s="25"/>
    </row>
    <row r="310" spans="1:18" ht="15" customHeight="1" x14ac:dyDescent="0.25">
      <c r="A310" s="55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7"/>
      <c r="P310" s="33"/>
      <c r="Q310" s="25"/>
      <c r="R310" s="20" t="s">
        <v>38</v>
      </c>
    </row>
    <row r="311" spans="1:18" ht="15" customHeight="1" x14ac:dyDescent="0.25">
      <c r="A311" s="2" t="s">
        <v>3</v>
      </c>
      <c r="B311" s="24">
        <v>0</v>
      </c>
      <c r="C311" s="24">
        <v>1</v>
      </c>
      <c r="D311" s="24">
        <v>1</v>
      </c>
      <c r="E311" s="24">
        <v>0</v>
      </c>
      <c r="F311" s="24">
        <v>1</v>
      </c>
      <c r="G311" s="24">
        <v>2</v>
      </c>
      <c r="H311" s="24">
        <v>0</v>
      </c>
      <c r="I311" s="24">
        <v>0</v>
      </c>
      <c r="J311" s="24">
        <v>0</v>
      </c>
      <c r="K311" s="24">
        <v>0</v>
      </c>
      <c r="L311" s="24">
        <v>1</v>
      </c>
      <c r="M311" s="24">
        <f>'[1]November 2016'!$R$18</f>
        <v>2</v>
      </c>
      <c r="N311" s="24"/>
      <c r="O311" s="13"/>
      <c r="P311" s="52"/>
      <c r="Q311" s="34" t="s">
        <v>40</v>
      </c>
      <c r="R311" s="20" t="s">
        <v>37</v>
      </c>
    </row>
    <row r="312" spans="1:18" ht="15" customHeight="1" x14ac:dyDescent="0.25">
      <c r="A312" s="2" t="s">
        <v>2</v>
      </c>
      <c r="B312" s="24">
        <v>1</v>
      </c>
      <c r="C312" s="24">
        <v>2</v>
      </c>
      <c r="D312" s="24">
        <v>1</v>
      </c>
      <c r="E312" s="24">
        <v>1</v>
      </c>
      <c r="F312" s="24">
        <v>3</v>
      </c>
      <c r="G312" s="24">
        <v>4</v>
      </c>
      <c r="H312" s="24">
        <v>2</v>
      </c>
      <c r="I312" s="24">
        <v>0</v>
      </c>
      <c r="J312" s="24">
        <v>0</v>
      </c>
      <c r="K312" s="24">
        <v>0</v>
      </c>
      <c r="L312" s="24">
        <v>0</v>
      </c>
      <c r="M312" s="24">
        <f>'[1]November 2016'!$R$19</f>
        <v>1</v>
      </c>
      <c r="N312" s="24"/>
      <c r="O312" s="14"/>
      <c r="P312" s="34"/>
      <c r="Q312" s="36" t="s">
        <v>42</v>
      </c>
      <c r="R312" s="38" t="s">
        <v>44</v>
      </c>
    </row>
    <row r="313" spans="1:18" ht="15" customHeight="1" x14ac:dyDescent="0.25">
      <c r="A313" s="2" t="s">
        <v>32</v>
      </c>
      <c r="B313" s="26">
        <v>1.5555555555555556</v>
      </c>
      <c r="C313" s="26">
        <v>1.5340909090909092</v>
      </c>
      <c r="D313" s="26">
        <v>1.348314606741573</v>
      </c>
      <c r="E313" s="26">
        <v>1.4022988505747127</v>
      </c>
      <c r="F313" s="26">
        <v>1.4</v>
      </c>
      <c r="G313" s="26">
        <v>1.2307692307692308</v>
      </c>
      <c r="H313" s="26">
        <v>1.263157894736842</v>
      </c>
      <c r="I313" s="26">
        <v>1.3378378378378379</v>
      </c>
      <c r="J313" s="26">
        <v>1.2266666666666666</v>
      </c>
      <c r="K313" s="26">
        <v>1.1818181818181819</v>
      </c>
      <c r="L313" s="26">
        <v>1.0897435897435896</v>
      </c>
      <c r="M313" s="26">
        <f t="shared" ref="M313" si="151">+M308/M304</f>
        <v>1.1234567901234569</v>
      </c>
      <c r="N313" s="26"/>
      <c r="O313" s="16"/>
      <c r="P313" s="33"/>
      <c r="Q313" s="32">
        <f>SUM(B312:M312)/12</f>
        <v>1.25</v>
      </c>
      <c r="R313" s="54">
        <f>[2]Sheet1!$O$18</f>
        <v>0.76687116564417179</v>
      </c>
    </row>
    <row r="314" spans="1:18" ht="15" customHeight="1" x14ac:dyDescent="0.25">
      <c r="A314" s="1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R314" s="16"/>
    </row>
    <row r="315" spans="1:18" ht="45" x14ac:dyDescent="0.25">
      <c r="A315" s="7" t="s">
        <v>13</v>
      </c>
      <c r="B315" s="8" t="s">
        <v>51</v>
      </c>
      <c r="C315" s="4" t="s">
        <v>52</v>
      </c>
      <c r="D315" s="4" t="s">
        <v>53</v>
      </c>
      <c r="E315" s="4" t="s">
        <v>54</v>
      </c>
      <c r="F315" s="4" t="s">
        <v>55</v>
      </c>
      <c r="G315" s="4" t="s">
        <v>56</v>
      </c>
      <c r="H315" s="4" t="s">
        <v>57</v>
      </c>
      <c r="I315" s="4" t="s">
        <v>63</v>
      </c>
      <c r="J315" s="4" t="s">
        <v>64</v>
      </c>
      <c r="K315" s="4" t="s">
        <v>68</v>
      </c>
      <c r="L315" s="4" t="s">
        <v>69</v>
      </c>
      <c r="M315" s="4" t="s">
        <v>70</v>
      </c>
      <c r="N315" s="65" t="s">
        <v>65</v>
      </c>
      <c r="O315" s="66" t="s">
        <v>66</v>
      </c>
      <c r="P315" s="15"/>
      <c r="Q315" s="15" t="s">
        <v>36</v>
      </c>
      <c r="R315" s="60" t="s">
        <v>67</v>
      </c>
    </row>
    <row r="316" spans="1:18" ht="15" customHeight="1" x14ac:dyDescent="0.25">
      <c r="A316" s="2" t="s">
        <v>0</v>
      </c>
      <c r="B316" s="24">
        <v>554</v>
      </c>
      <c r="C316" s="24">
        <v>553</v>
      </c>
      <c r="D316" s="24">
        <v>554</v>
      </c>
      <c r="E316" s="24">
        <v>549</v>
      </c>
      <c r="F316" s="24">
        <v>572</v>
      </c>
      <c r="G316" s="24">
        <v>571</v>
      </c>
      <c r="H316" s="24">
        <v>574</v>
      </c>
      <c r="I316" s="24">
        <v>554</v>
      </c>
      <c r="J316" s="24">
        <v>548</v>
      </c>
      <c r="K316" s="24">
        <v>533</v>
      </c>
      <c r="L316" s="24">
        <v>551</v>
      </c>
      <c r="M316" s="24">
        <f>'[1]November 2016'!$S$15</f>
        <v>548</v>
      </c>
      <c r="N316" s="24">
        <f t="shared" ref="N316:N323" si="152">M316-B316</f>
        <v>-6</v>
      </c>
      <c r="O316" s="16">
        <f t="shared" ref="O316:O323" si="153">+N316/$B316</f>
        <v>-1.0830324909747292E-2</v>
      </c>
      <c r="P316" s="33"/>
      <c r="Q316" s="31" t="s">
        <v>26</v>
      </c>
      <c r="R316" s="31" t="s">
        <v>39</v>
      </c>
    </row>
    <row r="317" spans="1:18" ht="15" customHeight="1" x14ac:dyDescent="0.25">
      <c r="A317" s="2" t="s">
        <v>1</v>
      </c>
      <c r="B317" s="24">
        <v>185</v>
      </c>
      <c r="C317" s="24">
        <v>196</v>
      </c>
      <c r="D317" s="24">
        <v>206</v>
      </c>
      <c r="E317" s="24">
        <v>191</v>
      </c>
      <c r="F317" s="24">
        <v>154</v>
      </c>
      <c r="G317" s="24">
        <v>171</v>
      </c>
      <c r="H317" s="24">
        <v>170</v>
      </c>
      <c r="I317" s="24">
        <v>191</v>
      </c>
      <c r="J317" s="24">
        <v>197</v>
      </c>
      <c r="K317" s="24">
        <v>220</v>
      </c>
      <c r="L317" s="24">
        <v>206</v>
      </c>
      <c r="M317" s="24">
        <f>'[1]November 2016'!$S$16+'[1]November 2016'!$S$19</f>
        <v>205</v>
      </c>
      <c r="N317" s="24">
        <f t="shared" si="152"/>
        <v>20</v>
      </c>
      <c r="O317" s="16">
        <f t="shared" si="153"/>
        <v>0.10810810810810811</v>
      </c>
      <c r="P317" s="33"/>
      <c r="Q317" s="33">
        <f>1-M317/M318</f>
        <v>0.72775564409030546</v>
      </c>
      <c r="R317" s="52">
        <v>770</v>
      </c>
    </row>
    <row r="318" spans="1:18" ht="15" customHeight="1" x14ac:dyDescent="0.25">
      <c r="A318" s="2" t="s">
        <v>34</v>
      </c>
      <c r="B318" s="29">
        <v>739</v>
      </c>
      <c r="C318" s="29">
        <v>749</v>
      </c>
      <c r="D318" s="29">
        <v>760</v>
      </c>
      <c r="E318" s="29">
        <v>740</v>
      </c>
      <c r="F318" s="29">
        <v>726</v>
      </c>
      <c r="G318" s="29">
        <v>742</v>
      </c>
      <c r="H318" s="29">
        <v>744</v>
      </c>
      <c r="I318" s="29">
        <v>745</v>
      </c>
      <c r="J318" s="29">
        <v>745</v>
      </c>
      <c r="K318" s="29">
        <v>753</v>
      </c>
      <c r="L318" s="29">
        <v>757</v>
      </c>
      <c r="M318" s="29">
        <f t="shared" ref="M318" si="154">SUM(M316:M317)</f>
        <v>753</v>
      </c>
      <c r="N318" s="24">
        <f t="shared" si="152"/>
        <v>14</v>
      </c>
      <c r="O318" s="16">
        <f t="shared" si="153"/>
        <v>1.8944519621109608E-2</v>
      </c>
      <c r="P318" s="33"/>
      <c r="Q318" s="34"/>
      <c r="R318" s="35"/>
    </row>
    <row r="319" spans="1:18" ht="15" customHeight="1" x14ac:dyDescent="0.25">
      <c r="A319" s="2" t="s">
        <v>27</v>
      </c>
      <c r="B319" s="24">
        <v>68</v>
      </c>
      <c r="C319" s="24">
        <v>67</v>
      </c>
      <c r="D319" s="24">
        <v>64</v>
      </c>
      <c r="E319" s="24">
        <v>64</v>
      </c>
      <c r="F319" s="24">
        <v>63</v>
      </c>
      <c r="G319" s="24">
        <v>64</v>
      </c>
      <c r="H319" s="24">
        <v>64</v>
      </c>
      <c r="I319" s="24">
        <v>65</v>
      </c>
      <c r="J319" s="24">
        <v>61</v>
      </c>
      <c r="K319" s="24">
        <v>63</v>
      </c>
      <c r="L319" s="24">
        <v>61</v>
      </c>
      <c r="M319" s="24">
        <f>'[1]November 2016'!$S$17</f>
        <v>60</v>
      </c>
      <c r="N319" s="24">
        <f t="shared" si="152"/>
        <v>-8</v>
      </c>
      <c r="O319" s="16">
        <f t="shared" si="153"/>
        <v>-0.11764705882352941</v>
      </c>
      <c r="P319" s="33"/>
      <c r="Q319" s="34" t="s">
        <v>40</v>
      </c>
      <c r="R319" s="34" t="s">
        <v>43</v>
      </c>
    </row>
    <row r="320" spans="1:18" ht="15" customHeight="1" x14ac:dyDescent="0.25">
      <c r="A320" s="2" t="s">
        <v>29</v>
      </c>
      <c r="B320" s="24">
        <v>807</v>
      </c>
      <c r="C320" s="24">
        <v>816</v>
      </c>
      <c r="D320" s="24">
        <v>824</v>
      </c>
      <c r="E320" s="24">
        <v>804</v>
      </c>
      <c r="F320" s="24">
        <v>789</v>
      </c>
      <c r="G320" s="24">
        <v>806</v>
      </c>
      <c r="H320" s="24">
        <v>808</v>
      </c>
      <c r="I320" s="24">
        <v>810</v>
      </c>
      <c r="J320" s="24">
        <v>806</v>
      </c>
      <c r="K320" s="24">
        <v>816</v>
      </c>
      <c r="L320" s="24">
        <v>818</v>
      </c>
      <c r="M320" s="24">
        <f t="shared" ref="M320" si="155">+SUM(M318:M319)</f>
        <v>813</v>
      </c>
      <c r="N320" s="24">
        <f t="shared" si="152"/>
        <v>6</v>
      </c>
      <c r="O320" s="16">
        <f t="shared" si="153"/>
        <v>7.4349442379182153E-3</v>
      </c>
      <c r="P320" s="33"/>
      <c r="Q320" s="36" t="s">
        <v>41</v>
      </c>
      <c r="R320" s="37" t="s">
        <v>39</v>
      </c>
    </row>
    <row r="321" spans="1:18" ht="15" customHeight="1" x14ac:dyDescent="0.25">
      <c r="A321" s="2" t="s">
        <v>58</v>
      </c>
      <c r="B321" s="24">
        <v>930</v>
      </c>
      <c r="C321" s="24">
        <v>965</v>
      </c>
      <c r="D321" s="24">
        <v>980</v>
      </c>
      <c r="E321" s="24">
        <v>937</v>
      </c>
      <c r="F321" s="24">
        <v>1297</v>
      </c>
      <c r="G321" s="24">
        <v>1389</v>
      </c>
      <c r="H321" s="24">
        <v>1331</v>
      </c>
      <c r="I321" s="24">
        <v>1414</v>
      </c>
      <c r="J321" s="24">
        <v>1359</v>
      </c>
      <c r="K321" s="24">
        <v>1355</v>
      </c>
      <c r="L321" s="24">
        <v>1331</v>
      </c>
      <c r="M321" s="24">
        <f>'[1]November 2016'!$S$9</f>
        <v>1302</v>
      </c>
      <c r="N321" s="24">
        <f t="shared" si="152"/>
        <v>372</v>
      </c>
      <c r="O321" s="16">
        <f t="shared" si="153"/>
        <v>0.4</v>
      </c>
      <c r="P321" s="33"/>
      <c r="Q321" s="32">
        <f>SUM(B325:M325)/12</f>
        <v>17</v>
      </c>
      <c r="R321" s="33">
        <f>M318/R317</f>
        <v>0.97792207792207797</v>
      </c>
    </row>
    <row r="322" spans="1:18" ht="15" customHeight="1" x14ac:dyDescent="0.25">
      <c r="A322" s="2" t="s">
        <v>30</v>
      </c>
      <c r="B322" s="24">
        <v>1482</v>
      </c>
      <c r="C322" s="24">
        <v>1476</v>
      </c>
      <c r="D322" s="24">
        <v>1444</v>
      </c>
      <c r="E322" s="24">
        <v>1422</v>
      </c>
      <c r="F322" s="24">
        <v>1464</v>
      </c>
      <c r="G322" s="24">
        <v>1426</v>
      </c>
      <c r="H322" s="24">
        <v>1418</v>
      </c>
      <c r="I322" s="24">
        <v>1355</v>
      </c>
      <c r="J322" s="24">
        <v>1334</v>
      </c>
      <c r="K322" s="24">
        <v>1324</v>
      </c>
      <c r="L322" s="24">
        <v>1338</v>
      </c>
      <c r="M322" s="24">
        <f>'[1]November 2016'!$S$11+'[1]November 2016'!$S$13</f>
        <v>1336</v>
      </c>
      <c r="N322" s="24">
        <f t="shared" si="152"/>
        <v>-146</v>
      </c>
      <c r="O322" s="16">
        <f t="shared" si="153"/>
        <v>-9.8515519568151147E-2</v>
      </c>
      <c r="P322" s="33"/>
      <c r="Q322" s="25"/>
      <c r="R322" s="35"/>
    </row>
    <row r="323" spans="1:18" ht="15" customHeight="1" x14ac:dyDescent="0.25">
      <c r="A323" s="2" t="s">
        <v>31</v>
      </c>
      <c r="B323" s="24">
        <v>2412</v>
      </c>
      <c r="C323" s="24">
        <v>2441</v>
      </c>
      <c r="D323" s="24">
        <v>2424</v>
      </c>
      <c r="E323" s="24">
        <v>2359</v>
      </c>
      <c r="F323" s="24">
        <v>2761</v>
      </c>
      <c r="G323" s="24">
        <v>2815</v>
      </c>
      <c r="H323" s="24">
        <v>2749</v>
      </c>
      <c r="I323" s="24">
        <v>2769</v>
      </c>
      <c r="J323" s="24">
        <v>2693</v>
      </c>
      <c r="K323" s="24">
        <v>2679</v>
      </c>
      <c r="L323" s="24">
        <v>2669</v>
      </c>
      <c r="M323" s="24">
        <f t="shared" ref="M323" si="156">SUM(M321:M322)</f>
        <v>2638</v>
      </c>
      <c r="N323" s="24">
        <f t="shared" si="152"/>
        <v>226</v>
      </c>
      <c r="O323" s="16">
        <f t="shared" si="153"/>
        <v>9.369817578772803E-2</v>
      </c>
      <c r="P323" s="33"/>
      <c r="Q323" s="25"/>
    </row>
    <row r="324" spans="1:18" ht="15" customHeight="1" x14ac:dyDescent="0.25">
      <c r="A324" s="55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7"/>
      <c r="P324" s="33"/>
      <c r="Q324" s="25"/>
      <c r="R324" s="20" t="s">
        <v>38</v>
      </c>
    </row>
    <row r="325" spans="1:18" ht="15" customHeight="1" x14ac:dyDescent="0.25">
      <c r="A325" s="2" t="s">
        <v>3</v>
      </c>
      <c r="B325" s="24">
        <v>21</v>
      </c>
      <c r="C325" s="24">
        <v>19</v>
      </c>
      <c r="D325" s="24">
        <v>23</v>
      </c>
      <c r="E325" s="24">
        <v>11</v>
      </c>
      <c r="F325" s="24">
        <v>23</v>
      </c>
      <c r="G325" s="24">
        <v>15</v>
      </c>
      <c r="H325" s="24">
        <v>15</v>
      </c>
      <c r="I325" s="24">
        <v>9</v>
      </c>
      <c r="J325" s="24">
        <v>13</v>
      </c>
      <c r="K325" s="24">
        <v>31</v>
      </c>
      <c r="L325" s="24">
        <v>7</v>
      </c>
      <c r="M325" s="24">
        <f>'[1]November 2016'!$S$18</f>
        <v>17</v>
      </c>
      <c r="N325" s="24"/>
      <c r="O325" s="13"/>
      <c r="P325" s="52"/>
      <c r="Q325" s="34" t="s">
        <v>40</v>
      </c>
      <c r="R325" s="20" t="s">
        <v>37</v>
      </c>
    </row>
    <row r="326" spans="1:18" ht="15" customHeight="1" x14ac:dyDescent="0.25">
      <c r="A326" s="2" t="s">
        <v>2</v>
      </c>
      <c r="B326" s="24">
        <v>8</v>
      </c>
      <c r="C326" s="24">
        <v>13</v>
      </c>
      <c r="D326" s="24">
        <v>28</v>
      </c>
      <c r="E326" s="24">
        <v>20</v>
      </c>
      <c r="F326" s="24">
        <v>14</v>
      </c>
      <c r="G326" s="24">
        <v>13</v>
      </c>
      <c r="H326" s="24">
        <v>11</v>
      </c>
      <c r="I326" s="24">
        <v>15</v>
      </c>
      <c r="J326" s="24">
        <v>15</v>
      </c>
      <c r="K326" s="24">
        <v>15</v>
      </c>
      <c r="L326" s="24">
        <v>8</v>
      </c>
      <c r="M326" s="24">
        <f>'[1]November 2016'!$S$19</f>
        <v>14</v>
      </c>
      <c r="N326" s="24"/>
      <c r="O326" s="14"/>
      <c r="P326" s="34"/>
      <c r="Q326" s="36" t="s">
        <v>42</v>
      </c>
      <c r="R326" s="38" t="s">
        <v>44</v>
      </c>
    </row>
    <row r="327" spans="1:18" ht="15" customHeight="1" x14ac:dyDescent="0.25">
      <c r="A327" s="2" t="s">
        <v>32</v>
      </c>
      <c r="B327" s="26">
        <v>2.0054127198917455</v>
      </c>
      <c r="C327" s="26">
        <v>1.9706275033377838</v>
      </c>
      <c r="D327" s="26">
        <v>1.9</v>
      </c>
      <c r="E327" s="26">
        <v>1.9216216216216215</v>
      </c>
      <c r="F327" s="26">
        <v>2.0165289256198347</v>
      </c>
      <c r="G327" s="26">
        <v>1.9218328840970351</v>
      </c>
      <c r="H327" s="26">
        <v>1.9059139784946237</v>
      </c>
      <c r="I327" s="26">
        <v>1.8187919463087248</v>
      </c>
      <c r="J327" s="26">
        <v>1.7906040268456376</v>
      </c>
      <c r="K327" s="26">
        <v>1.7583001328021248</v>
      </c>
      <c r="L327" s="26">
        <v>1.7675033025099076</v>
      </c>
      <c r="M327" s="26">
        <f t="shared" ref="M327" si="157">+M322/M318</f>
        <v>1.7742363877822045</v>
      </c>
      <c r="N327" s="26"/>
      <c r="O327" s="16"/>
      <c r="P327" s="33"/>
      <c r="Q327" s="32">
        <f>SUM(B326:M326)/12</f>
        <v>14.5</v>
      </c>
      <c r="R327" s="54">
        <f>[2]Sheet1!$O$19</f>
        <v>0.75739975427231099</v>
      </c>
    </row>
    <row r="328" spans="1:18" ht="15" customHeight="1" x14ac:dyDescent="0.25">
      <c r="A328" s="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R328" s="16"/>
    </row>
    <row r="329" spans="1:18" ht="45" x14ac:dyDescent="0.25">
      <c r="A329" s="7" t="s">
        <v>23</v>
      </c>
      <c r="B329" s="8" t="s">
        <v>51</v>
      </c>
      <c r="C329" s="4" t="s">
        <v>52</v>
      </c>
      <c r="D329" s="4" t="s">
        <v>53</v>
      </c>
      <c r="E329" s="4" t="s">
        <v>54</v>
      </c>
      <c r="F329" s="4" t="s">
        <v>55</v>
      </c>
      <c r="G329" s="4" t="s">
        <v>56</v>
      </c>
      <c r="H329" s="4" t="s">
        <v>57</v>
      </c>
      <c r="I329" s="4" t="s">
        <v>63</v>
      </c>
      <c r="J329" s="4" t="s">
        <v>64</v>
      </c>
      <c r="K329" s="4" t="s">
        <v>68</v>
      </c>
      <c r="L329" s="4" t="s">
        <v>69</v>
      </c>
      <c r="M329" s="4" t="s">
        <v>70</v>
      </c>
      <c r="N329" s="65" t="s">
        <v>65</v>
      </c>
      <c r="O329" s="66" t="s">
        <v>66</v>
      </c>
      <c r="P329" s="15"/>
      <c r="Q329" s="15" t="s">
        <v>36</v>
      </c>
      <c r="R329" s="60" t="s">
        <v>67</v>
      </c>
    </row>
    <row r="330" spans="1:18" ht="15" customHeight="1" x14ac:dyDescent="0.25">
      <c r="A330" s="2" t="s">
        <v>0</v>
      </c>
      <c r="B330" s="24">
        <v>410</v>
      </c>
      <c r="C330" s="24">
        <v>405</v>
      </c>
      <c r="D330" s="24">
        <v>409</v>
      </c>
      <c r="E330" s="24">
        <v>405</v>
      </c>
      <c r="F330" s="24">
        <v>390</v>
      </c>
      <c r="G330" s="24">
        <v>384</v>
      </c>
      <c r="H330" s="24">
        <v>392</v>
      </c>
      <c r="I330" s="24">
        <v>405</v>
      </c>
      <c r="J330" s="24">
        <v>411</v>
      </c>
      <c r="K330" s="24">
        <v>416</v>
      </c>
      <c r="L330" s="24">
        <v>413</v>
      </c>
      <c r="M330" s="24">
        <f>'[1]November 2016'!$V$15</f>
        <v>403</v>
      </c>
      <c r="N330" s="24">
        <f t="shared" ref="N330:N337" si="158">M330-B330</f>
        <v>-7</v>
      </c>
      <c r="O330" s="16">
        <f t="shared" ref="O330:O337" si="159">+N330/$B330</f>
        <v>-1.7073170731707318E-2</v>
      </c>
      <c r="P330" s="33"/>
      <c r="Q330" s="31" t="s">
        <v>26</v>
      </c>
      <c r="R330" s="31" t="s">
        <v>39</v>
      </c>
    </row>
    <row r="331" spans="1:18" ht="15" customHeight="1" x14ac:dyDescent="0.25">
      <c r="A331" s="2" t="s">
        <v>1</v>
      </c>
      <c r="B331" s="24">
        <v>76</v>
      </c>
      <c r="C331" s="24">
        <v>81</v>
      </c>
      <c r="D331" s="24">
        <v>81</v>
      </c>
      <c r="E331" s="24">
        <v>75</v>
      </c>
      <c r="F331" s="24">
        <v>74</v>
      </c>
      <c r="G331" s="24">
        <v>86</v>
      </c>
      <c r="H331" s="24">
        <v>98</v>
      </c>
      <c r="I331" s="24">
        <v>97</v>
      </c>
      <c r="J331" s="24">
        <v>91</v>
      </c>
      <c r="K331" s="24">
        <v>86</v>
      </c>
      <c r="L331" s="24">
        <v>82</v>
      </c>
      <c r="M331" s="24">
        <f>'[1]November 2016'!$V$16+'[1]November 2016'!$V$19</f>
        <v>91</v>
      </c>
      <c r="N331" s="24">
        <f t="shared" si="158"/>
        <v>15</v>
      </c>
      <c r="O331" s="16">
        <f t="shared" si="159"/>
        <v>0.19736842105263158</v>
      </c>
      <c r="P331" s="33"/>
      <c r="Q331" s="33">
        <f>1-M331/M332</f>
        <v>0.81578947368421051</v>
      </c>
      <c r="R331" s="52">
        <v>515</v>
      </c>
    </row>
    <row r="332" spans="1:18" ht="15" customHeight="1" x14ac:dyDescent="0.25">
      <c r="A332" s="2" t="s">
        <v>34</v>
      </c>
      <c r="B332" s="29">
        <v>486</v>
      </c>
      <c r="C332" s="29">
        <v>486</v>
      </c>
      <c r="D332" s="29">
        <v>490</v>
      </c>
      <c r="E332" s="29">
        <v>480</v>
      </c>
      <c r="F332" s="29">
        <v>464</v>
      </c>
      <c r="G332" s="29">
        <v>470</v>
      </c>
      <c r="H332" s="29">
        <v>490</v>
      </c>
      <c r="I332" s="29">
        <v>502</v>
      </c>
      <c r="J332" s="29">
        <v>502</v>
      </c>
      <c r="K332" s="29">
        <v>502</v>
      </c>
      <c r="L332" s="29">
        <v>495</v>
      </c>
      <c r="M332" s="29">
        <f t="shared" ref="M332" si="160">SUM(M330:M331)</f>
        <v>494</v>
      </c>
      <c r="N332" s="24">
        <f t="shared" si="158"/>
        <v>8</v>
      </c>
      <c r="O332" s="16">
        <f t="shared" si="159"/>
        <v>1.646090534979424E-2</v>
      </c>
      <c r="P332" s="33"/>
      <c r="Q332" s="34"/>
      <c r="R332" s="35"/>
    </row>
    <row r="333" spans="1:18" ht="15" customHeight="1" x14ac:dyDescent="0.25">
      <c r="A333" s="2" t="s">
        <v>27</v>
      </c>
      <c r="B333" s="24">
        <v>37</v>
      </c>
      <c r="C333" s="24">
        <v>37</v>
      </c>
      <c r="D333" s="24">
        <v>37</v>
      </c>
      <c r="E333" s="24">
        <v>37</v>
      </c>
      <c r="F333" s="24">
        <v>36</v>
      </c>
      <c r="G333" s="24">
        <v>35</v>
      </c>
      <c r="H333" s="24">
        <v>34</v>
      </c>
      <c r="I333" s="24">
        <v>34</v>
      </c>
      <c r="J333" s="24">
        <v>33</v>
      </c>
      <c r="K333" s="24">
        <v>33</v>
      </c>
      <c r="L333" s="24">
        <v>35</v>
      </c>
      <c r="M333" s="24">
        <f>'[1]November 2016'!$V$17</f>
        <v>36</v>
      </c>
      <c r="N333" s="24">
        <f t="shared" si="158"/>
        <v>-1</v>
      </c>
      <c r="O333" s="16">
        <f t="shared" si="159"/>
        <v>-2.7027027027027029E-2</v>
      </c>
      <c r="P333" s="33"/>
      <c r="Q333" s="34" t="s">
        <v>40</v>
      </c>
      <c r="R333" s="34" t="s">
        <v>43</v>
      </c>
    </row>
    <row r="334" spans="1:18" ht="15" customHeight="1" x14ac:dyDescent="0.25">
      <c r="A334" s="2" t="s">
        <v>29</v>
      </c>
      <c r="B334" s="24">
        <v>523</v>
      </c>
      <c r="C334" s="24">
        <v>523</v>
      </c>
      <c r="D334" s="24">
        <v>527</v>
      </c>
      <c r="E334" s="24">
        <v>517</v>
      </c>
      <c r="F334" s="24">
        <v>500</v>
      </c>
      <c r="G334" s="24">
        <v>505</v>
      </c>
      <c r="H334" s="24">
        <v>524</v>
      </c>
      <c r="I334" s="24">
        <v>536</v>
      </c>
      <c r="J334" s="24">
        <v>535</v>
      </c>
      <c r="K334" s="24">
        <v>535</v>
      </c>
      <c r="L334" s="24">
        <v>530</v>
      </c>
      <c r="M334" s="24">
        <f t="shared" ref="M334" si="161">+SUM(M332:M333)</f>
        <v>530</v>
      </c>
      <c r="N334" s="24">
        <f t="shared" si="158"/>
        <v>7</v>
      </c>
      <c r="O334" s="16">
        <f t="shared" si="159"/>
        <v>1.338432122370937E-2</v>
      </c>
      <c r="P334" s="33"/>
      <c r="Q334" s="36" t="s">
        <v>41</v>
      </c>
      <c r="R334" s="37" t="s">
        <v>39</v>
      </c>
    </row>
    <row r="335" spans="1:18" ht="15" customHeight="1" x14ac:dyDescent="0.25">
      <c r="A335" s="2" t="s">
        <v>58</v>
      </c>
      <c r="B335" s="24">
        <v>63</v>
      </c>
      <c r="C335" s="24">
        <v>82</v>
      </c>
      <c r="D335" s="24">
        <v>95</v>
      </c>
      <c r="E335" s="24">
        <v>93</v>
      </c>
      <c r="F335" s="24">
        <v>136</v>
      </c>
      <c r="G335" s="24">
        <v>129</v>
      </c>
      <c r="H335" s="24">
        <v>146</v>
      </c>
      <c r="I335" s="24">
        <v>145</v>
      </c>
      <c r="J335" s="24">
        <v>125</v>
      </c>
      <c r="K335" s="24">
        <v>158</v>
      </c>
      <c r="L335" s="24">
        <v>161</v>
      </c>
      <c r="M335" s="24">
        <f>'[1]November 2016'!$V$9</f>
        <v>150</v>
      </c>
      <c r="N335" s="24">
        <f t="shared" si="158"/>
        <v>87</v>
      </c>
      <c r="O335" s="16">
        <f t="shared" si="159"/>
        <v>1.3809523809523809</v>
      </c>
      <c r="P335" s="33"/>
      <c r="Q335" s="32">
        <f>SUM(B339:M339)/12</f>
        <v>14.5</v>
      </c>
      <c r="R335" s="33">
        <f>M332/R331</f>
        <v>0.95922330097087383</v>
      </c>
    </row>
    <row r="336" spans="1:18" ht="15" customHeight="1" x14ac:dyDescent="0.25">
      <c r="A336" s="2" t="s">
        <v>30</v>
      </c>
      <c r="B336" s="24">
        <v>1021</v>
      </c>
      <c r="C336" s="24">
        <v>1017</v>
      </c>
      <c r="D336" s="24">
        <v>998</v>
      </c>
      <c r="E336" s="24">
        <v>975</v>
      </c>
      <c r="F336" s="24">
        <v>1002</v>
      </c>
      <c r="G336" s="24">
        <v>976</v>
      </c>
      <c r="H336" s="24">
        <v>995</v>
      </c>
      <c r="I336" s="24">
        <v>999</v>
      </c>
      <c r="J336" s="24">
        <v>1018</v>
      </c>
      <c r="K336" s="24">
        <v>1060</v>
      </c>
      <c r="L336" s="24">
        <v>1006</v>
      </c>
      <c r="M336" s="24">
        <f>'[1]November 2016'!$V$11+'[1]November 2016'!$V$13</f>
        <v>999</v>
      </c>
      <c r="N336" s="24">
        <f t="shared" si="158"/>
        <v>-22</v>
      </c>
      <c r="O336" s="16">
        <f t="shared" si="159"/>
        <v>-2.1547502448579822E-2</v>
      </c>
      <c r="P336" s="33"/>
      <c r="Q336" s="25"/>
      <c r="R336" s="35"/>
    </row>
    <row r="337" spans="1:24" ht="15" customHeight="1" x14ac:dyDescent="0.25">
      <c r="A337" s="2" t="s">
        <v>31</v>
      </c>
      <c r="B337" s="24">
        <v>1084</v>
      </c>
      <c r="C337" s="24">
        <v>1099</v>
      </c>
      <c r="D337" s="24">
        <v>1093</v>
      </c>
      <c r="E337" s="24">
        <v>1068</v>
      </c>
      <c r="F337" s="24">
        <v>1138</v>
      </c>
      <c r="G337" s="24">
        <v>1105</v>
      </c>
      <c r="H337" s="24">
        <v>1141</v>
      </c>
      <c r="I337" s="24">
        <v>1144</v>
      </c>
      <c r="J337" s="24">
        <v>1143</v>
      </c>
      <c r="K337" s="24">
        <v>1218</v>
      </c>
      <c r="L337" s="24">
        <v>1167</v>
      </c>
      <c r="M337" s="24">
        <f t="shared" ref="M337" si="162">SUM(M335:M336)</f>
        <v>1149</v>
      </c>
      <c r="N337" s="24">
        <f t="shared" si="158"/>
        <v>65</v>
      </c>
      <c r="O337" s="16">
        <f t="shared" si="159"/>
        <v>5.996309963099631E-2</v>
      </c>
      <c r="P337" s="33"/>
      <c r="Q337" s="25"/>
    </row>
    <row r="338" spans="1:24" ht="15" customHeight="1" x14ac:dyDescent="0.25">
      <c r="A338" s="55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7"/>
      <c r="P338" s="33"/>
      <c r="Q338" s="25"/>
      <c r="R338" s="20" t="s">
        <v>38</v>
      </c>
    </row>
    <row r="339" spans="1:24" ht="15" customHeight="1" x14ac:dyDescent="0.25">
      <c r="A339" s="2" t="s">
        <v>3</v>
      </c>
      <c r="B339" s="24">
        <v>11</v>
      </c>
      <c r="C339" s="24">
        <v>27</v>
      </c>
      <c r="D339" s="24">
        <v>19</v>
      </c>
      <c r="E339" s="24">
        <v>7</v>
      </c>
      <c r="F339" s="24">
        <v>22</v>
      </c>
      <c r="G339" s="24">
        <v>15</v>
      </c>
      <c r="H339" s="24">
        <v>20</v>
      </c>
      <c r="I339" s="24">
        <v>12</v>
      </c>
      <c r="J339" s="24">
        <v>8</v>
      </c>
      <c r="K339" s="24">
        <v>17</v>
      </c>
      <c r="L339" s="24">
        <v>2</v>
      </c>
      <c r="M339" s="24">
        <f>'[1]November 2016'!$V$18</f>
        <v>14</v>
      </c>
      <c r="N339" s="24"/>
      <c r="O339" s="13"/>
      <c r="P339" s="52"/>
      <c r="Q339" s="34" t="s">
        <v>40</v>
      </c>
      <c r="R339" s="20" t="s">
        <v>37</v>
      </c>
    </row>
    <row r="340" spans="1:24" ht="15" customHeight="1" x14ac:dyDescent="0.25">
      <c r="A340" s="2" t="s">
        <v>2</v>
      </c>
      <c r="B340" s="24">
        <v>12</v>
      </c>
      <c r="C340" s="24">
        <v>8</v>
      </c>
      <c r="D340" s="24">
        <v>12</v>
      </c>
      <c r="E340" s="24">
        <v>10</v>
      </c>
      <c r="F340" s="24">
        <v>6</v>
      </c>
      <c r="G340" s="24">
        <v>5</v>
      </c>
      <c r="H340" s="24">
        <v>9</v>
      </c>
      <c r="I340" s="24">
        <v>7</v>
      </c>
      <c r="J340" s="24">
        <v>12</v>
      </c>
      <c r="K340" s="24">
        <v>15</v>
      </c>
      <c r="L340" s="24">
        <v>9</v>
      </c>
      <c r="M340" s="24">
        <f>'[1]November 2016'!$V$19</f>
        <v>4</v>
      </c>
      <c r="N340" s="24"/>
      <c r="O340" s="14"/>
      <c r="P340" s="34"/>
      <c r="Q340" s="36" t="s">
        <v>42</v>
      </c>
      <c r="R340" s="38" t="s">
        <v>44</v>
      </c>
    </row>
    <row r="341" spans="1:24" ht="15" customHeight="1" x14ac:dyDescent="0.25">
      <c r="A341" s="2" t="s">
        <v>32</v>
      </c>
      <c r="B341" s="26">
        <v>2.1008230452674899</v>
      </c>
      <c r="C341" s="26">
        <v>2.0925925925925926</v>
      </c>
      <c r="D341" s="26">
        <v>2.036734693877551</v>
      </c>
      <c r="E341" s="26">
        <v>2.03125</v>
      </c>
      <c r="F341" s="26">
        <v>2.1594827586206895</v>
      </c>
      <c r="G341" s="26">
        <v>2.076595744680851</v>
      </c>
      <c r="H341" s="26">
        <v>2.0306122448979593</v>
      </c>
      <c r="I341" s="26">
        <v>1.9900398406374502</v>
      </c>
      <c r="J341" s="26">
        <v>2.0278884462151394</v>
      </c>
      <c r="K341" s="26">
        <v>2.1115537848605577</v>
      </c>
      <c r="L341" s="26">
        <v>2.0323232323232325</v>
      </c>
      <c r="M341" s="26">
        <f t="shared" ref="M341" si="163">+M336/M332</f>
        <v>2.0222672064777329</v>
      </c>
      <c r="N341" s="26"/>
      <c r="O341" s="16"/>
      <c r="P341" s="33"/>
      <c r="Q341" s="32">
        <f>SUM(B340:M340)/12</f>
        <v>9.0833333333333339</v>
      </c>
      <c r="R341" s="54">
        <f>[2]Sheet1!$O$24</f>
        <v>0.77068759597338343</v>
      </c>
    </row>
    <row r="342" spans="1:24" ht="15" customHeight="1" x14ac:dyDescent="0.25">
      <c r="A342" s="1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R342" s="22"/>
    </row>
    <row r="343" spans="1:24" ht="45" x14ac:dyDescent="0.25">
      <c r="A343" s="10" t="s">
        <v>24</v>
      </c>
      <c r="B343" s="27" t="s">
        <v>51</v>
      </c>
      <c r="C343" s="27" t="s">
        <v>52</v>
      </c>
      <c r="D343" s="27" t="s">
        <v>53</v>
      </c>
      <c r="E343" s="27" t="s">
        <v>54</v>
      </c>
      <c r="F343" s="27" t="s">
        <v>55</v>
      </c>
      <c r="G343" s="27" t="s">
        <v>56</v>
      </c>
      <c r="H343" s="27" t="s">
        <v>57</v>
      </c>
      <c r="I343" s="27" t="s">
        <v>63</v>
      </c>
      <c r="J343" s="27" t="s">
        <v>64</v>
      </c>
      <c r="K343" s="27" t="s">
        <v>68</v>
      </c>
      <c r="L343" s="27" t="s">
        <v>69</v>
      </c>
      <c r="M343" s="27" t="s">
        <v>70</v>
      </c>
      <c r="N343" s="72" t="s">
        <v>65</v>
      </c>
      <c r="O343" s="73" t="s">
        <v>66</v>
      </c>
      <c r="P343" s="17"/>
      <c r="Q343" s="17" t="s">
        <v>36</v>
      </c>
      <c r="R343" s="61" t="s">
        <v>67</v>
      </c>
    </row>
    <row r="344" spans="1:24" ht="15" customHeight="1" x14ac:dyDescent="0.25">
      <c r="A344" s="51" t="s">
        <v>0</v>
      </c>
      <c r="B344" s="24">
        <v>1904</v>
      </c>
      <c r="C344" s="24">
        <v>1890</v>
      </c>
      <c r="D344" s="24">
        <v>1900</v>
      </c>
      <c r="E344" s="24">
        <v>1882</v>
      </c>
      <c r="F344" s="24">
        <v>1887</v>
      </c>
      <c r="G344" s="24">
        <v>1881</v>
      </c>
      <c r="H344" s="24">
        <v>1890</v>
      </c>
      <c r="I344" s="24">
        <v>1893</v>
      </c>
      <c r="J344" s="24">
        <v>1899</v>
      </c>
      <c r="K344" s="24">
        <v>1891</v>
      </c>
      <c r="L344" s="24">
        <v>1913</v>
      </c>
      <c r="M344" s="24">
        <f t="shared" ref="M344" si="164">M274+M288+M302+M316+M330</f>
        <v>1905</v>
      </c>
      <c r="N344" s="24">
        <f t="shared" ref="N344:N351" si="165">M344-B344</f>
        <v>1</v>
      </c>
      <c r="O344" s="16">
        <f t="shared" ref="O344:O351" si="166">+N344/$B344</f>
        <v>5.2521008403361342E-4</v>
      </c>
      <c r="P344" s="33"/>
      <c r="Q344" s="39" t="s">
        <v>26</v>
      </c>
      <c r="R344" s="39" t="s">
        <v>39</v>
      </c>
    </row>
    <row r="345" spans="1:24" ht="15" customHeight="1" x14ac:dyDescent="0.25">
      <c r="A345" s="51" t="s">
        <v>1</v>
      </c>
      <c r="B345" s="24">
        <v>569</v>
      </c>
      <c r="C345" s="24">
        <v>617</v>
      </c>
      <c r="D345" s="24">
        <v>639</v>
      </c>
      <c r="E345" s="24">
        <v>609</v>
      </c>
      <c r="F345" s="24">
        <v>565</v>
      </c>
      <c r="G345" s="24">
        <v>581</v>
      </c>
      <c r="H345" s="24">
        <v>617</v>
      </c>
      <c r="I345" s="24">
        <v>632</v>
      </c>
      <c r="J345" s="24">
        <v>631</v>
      </c>
      <c r="K345" s="24">
        <v>634</v>
      </c>
      <c r="L345" s="24">
        <v>623</v>
      </c>
      <c r="M345" s="24">
        <f t="shared" ref="M345" si="167">M275+M289+M303+M317+M331</f>
        <v>638</v>
      </c>
      <c r="N345" s="24">
        <f t="shared" si="165"/>
        <v>69</v>
      </c>
      <c r="O345" s="16">
        <f t="shared" si="166"/>
        <v>0.12126537785588752</v>
      </c>
      <c r="P345" s="33"/>
      <c r="Q345" s="33">
        <f>1-M345/M346</f>
        <v>0.749115218246166</v>
      </c>
      <c r="R345" s="24">
        <f>R275+R289+R303+R317+R331</f>
        <v>2710</v>
      </c>
      <c r="V345" s="18"/>
      <c r="W345" s="18"/>
      <c r="X345" s="18"/>
    </row>
    <row r="346" spans="1:24" ht="15" customHeight="1" x14ac:dyDescent="0.25">
      <c r="A346" s="51" t="s">
        <v>34</v>
      </c>
      <c r="B346" s="29">
        <v>2473</v>
      </c>
      <c r="C346" s="29">
        <v>2507</v>
      </c>
      <c r="D346" s="29">
        <v>2539</v>
      </c>
      <c r="E346" s="29">
        <v>2491</v>
      </c>
      <c r="F346" s="29">
        <v>2452</v>
      </c>
      <c r="G346" s="29">
        <v>2462</v>
      </c>
      <c r="H346" s="29">
        <v>2507</v>
      </c>
      <c r="I346" s="29">
        <v>2525</v>
      </c>
      <c r="J346" s="29">
        <v>2530</v>
      </c>
      <c r="K346" s="29">
        <v>2525</v>
      </c>
      <c r="L346" s="29">
        <v>2536</v>
      </c>
      <c r="M346" s="29">
        <f t="shared" ref="M346" si="168">SUM(M344:M345)</f>
        <v>2543</v>
      </c>
      <c r="N346" s="24">
        <f t="shared" si="165"/>
        <v>70</v>
      </c>
      <c r="O346" s="16">
        <f t="shared" si="166"/>
        <v>2.8305701577031946E-2</v>
      </c>
      <c r="P346" s="33"/>
      <c r="Q346" s="34"/>
      <c r="R346" s="35"/>
      <c r="V346" s="18"/>
      <c r="W346" s="18"/>
      <c r="X346" s="18"/>
    </row>
    <row r="347" spans="1:24" ht="15" customHeight="1" x14ac:dyDescent="0.25">
      <c r="A347" s="51" t="s">
        <v>27</v>
      </c>
      <c r="B347" s="24">
        <v>241</v>
      </c>
      <c r="C347" s="24">
        <v>241</v>
      </c>
      <c r="D347" s="24">
        <v>238</v>
      </c>
      <c r="E347" s="24">
        <v>238</v>
      </c>
      <c r="F347" s="24">
        <v>235</v>
      </c>
      <c r="G347" s="24">
        <v>234</v>
      </c>
      <c r="H347" s="24">
        <v>232</v>
      </c>
      <c r="I347" s="24">
        <v>226</v>
      </c>
      <c r="J347" s="24">
        <v>220</v>
      </c>
      <c r="K347" s="24">
        <v>219</v>
      </c>
      <c r="L347" s="24">
        <v>218</v>
      </c>
      <c r="M347" s="24">
        <f t="shared" ref="M347" si="169">M277+M291+M305+M319+M333</f>
        <v>218</v>
      </c>
      <c r="N347" s="24">
        <f t="shared" si="165"/>
        <v>-23</v>
      </c>
      <c r="O347" s="16">
        <f t="shared" si="166"/>
        <v>-9.5435684647302899E-2</v>
      </c>
      <c r="P347" s="33"/>
      <c r="Q347" s="40" t="s">
        <v>40</v>
      </c>
      <c r="R347" s="40" t="s">
        <v>43</v>
      </c>
      <c r="V347" s="18"/>
      <c r="W347" s="18"/>
      <c r="X347" s="18"/>
    </row>
    <row r="348" spans="1:24" ht="15" customHeight="1" x14ac:dyDescent="0.25">
      <c r="A348" s="51" t="s">
        <v>29</v>
      </c>
      <c r="B348" s="24">
        <v>2714</v>
      </c>
      <c r="C348" s="24">
        <v>2748</v>
      </c>
      <c r="D348" s="24">
        <v>2777</v>
      </c>
      <c r="E348" s="24">
        <v>2729</v>
      </c>
      <c r="F348" s="24">
        <v>2687</v>
      </c>
      <c r="G348" s="24">
        <v>2696</v>
      </c>
      <c r="H348" s="24">
        <v>2739</v>
      </c>
      <c r="I348" s="24">
        <v>2751</v>
      </c>
      <c r="J348" s="24">
        <v>2750</v>
      </c>
      <c r="K348" s="24">
        <v>2744</v>
      </c>
      <c r="L348" s="24">
        <v>2754</v>
      </c>
      <c r="M348" s="24">
        <f t="shared" ref="M348" si="170">+SUM(M346:M347)</f>
        <v>2761</v>
      </c>
      <c r="N348" s="24">
        <f t="shared" si="165"/>
        <v>47</v>
      </c>
      <c r="O348" s="16">
        <f t="shared" si="166"/>
        <v>1.7317612380250553E-2</v>
      </c>
      <c r="P348" s="33"/>
      <c r="Q348" s="41" t="s">
        <v>41</v>
      </c>
      <c r="R348" s="42" t="s">
        <v>39</v>
      </c>
      <c r="V348" s="18"/>
      <c r="W348" s="18"/>
      <c r="X348" s="18"/>
    </row>
    <row r="349" spans="1:24" ht="15" customHeight="1" x14ac:dyDescent="0.25">
      <c r="A349" s="51" t="s">
        <v>58</v>
      </c>
      <c r="B349" s="24">
        <v>2250</v>
      </c>
      <c r="C349" s="24">
        <v>2285</v>
      </c>
      <c r="D349" s="24">
        <v>2323</v>
      </c>
      <c r="E349" s="24">
        <v>2210</v>
      </c>
      <c r="F349" s="24">
        <v>2756</v>
      </c>
      <c r="G349" s="24">
        <v>2959</v>
      </c>
      <c r="H349" s="24">
        <v>2923</v>
      </c>
      <c r="I349" s="24">
        <v>2974</v>
      </c>
      <c r="J349" s="24">
        <v>2934</v>
      </c>
      <c r="K349" s="24">
        <v>3032</v>
      </c>
      <c r="L349" s="24">
        <v>2968</v>
      </c>
      <c r="M349" s="24">
        <f t="shared" ref="M349" si="171">M279+M293+M307+M321+M335</f>
        <v>2972</v>
      </c>
      <c r="N349" s="24">
        <f t="shared" si="165"/>
        <v>722</v>
      </c>
      <c r="O349" s="16">
        <f t="shared" si="166"/>
        <v>0.32088888888888889</v>
      </c>
      <c r="P349" s="33"/>
      <c r="Q349" s="32">
        <f>SUM(B353:M353)/12</f>
        <v>65.25</v>
      </c>
      <c r="R349" s="33">
        <f>M346/R345</f>
        <v>0.93837638376383758</v>
      </c>
      <c r="V349" s="18"/>
      <c r="W349" s="18"/>
      <c r="X349" s="18"/>
    </row>
    <row r="350" spans="1:24" ht="15" customHeight="1" x14ac:dyDescent="0.25">
      <c r="A350" s="51" t="s">
        <v>30</v>
      </c>
      <c r="B350" s="24">
        <v>4536</v>
      </c>
      <c r="C350" s="24">
        <v>4542</v>
      </c>
      <c r="D350" s="24">
        <v>4491</v>
      </c>
      <c r="E350" s="24">
        <v>4426</v>
      </c>
      <c r="F350" s="24">
        <v>4453</v>
      </c>
      <c r="G350" s="24">
        <v>4366</v>
      </c>
      <c r="H350" s="24">
        <v>4372</v>
      </c>
      <c r="I350" s="24">
        <v>4333</v>
      </c>
      <c r="J350" s="24">
        <v>4319</v>
      </c>
      <c r="K350" s="24">
        <v>4373</v>
      </c>
      <c r="L350" s="24">
        <v>4358</v>
      </c>
      <c r="M350" s="24">
        <f t="shared" ref="M350" si="172">M280+M294+M308+M322+M336</f>
        <v>4329</v>
      </c>
      <c r="N350" s="24">
        <f t="shared" si="165"/>
        <v>-207</v>
      </c>
      <c r="O350" s="16">
        <f t="shared" si="166"/>
        <v>-4.5634920634920632E-2</v>
      </c>
      <c r="P350" s="33"/>
      <c r="Q350" s="25"/>
      <c r="R350" s="35"/>
      <c r="V350" s="18"/>
      <c r="W350" s="18"/>
      <c r="X350" s="18"/>
    </row>
    <row r="351" spans="1:24" ht="15" customHeight="1" x14ac:dyDescent="0.25">
      <c r="A351" s="51" t="s">
        <v>31</v>
      </c>
      <c r="B351" s="24">
        <v>6786</v>
      </c>
      <c r="C351" s="24">
        <v>6827</v>
      </c>
      <c r="D351" s="24">
        <v>6814</v>
      </c>
      <c r="E351" s="24">
        <v>6636</v>
      </c>
      <c r="F351" s="24">
        <v>7209</v>
      </c>
      <c r="G351" s="24">
        <v>7325</v>
      </c>
      <c r="H351" s="24">
        <v>7295</v>
      </c>
      <c r="I351" s="24">
        <v>7307</v>
      </c>
      <c r="J351" s="24">
        <v>7253</v>
      </c>
      <c r="K351" s="24">
        <v>7405</v>
      </c>
      <c r="L351" s="24">
        <v>7326</v>
      </c>
      <c r="M351" s="24">
        <f t="shared" ref="M351" si="173">SUM(M349+M350)</f>
        <v>7301</v>
      </c>
      <c r="N351" s="24">
        <f t="shared" si="165"/>
        <v>515</v>
      </c>
      <c r="O351" s="16">
        <f t="shared" si="166"/>
        <v>7.5891541408782792E-2</v>
      </c>
      <c r="P351" s="33"/>
      <c r="Q351" s="25"/>
      <c r="V351" s="18"/>
      <c r="W351" s="18"/>
      <c r="X351" s="18"/>
    </row>
    <row r="352" spans="1:24" ht="15" customHeight="1" x14ac:dyDescent="0.25">
      <c r="A352" s="58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7"/>
      <c r="P352" s="33"/>
      <c r="Q352" s="25"/>
      <c r="R352" s="43" t="s">
        <v>38</v>
      </c>
      <c r="V352" s="18"/>
      <c r="W352" s="18"/>
      <c r="X352" s="18"/>
    </row>
    <row r="353" spans="1:18" ht="15" customHeight="1" x14ac:dyDescent="0.25">
      <c r="A353" s="51" t="s">
        <v>3</v>
      </c>
      <c r="B353" s="24">
        <v>44</v>
      </c>
      <c r="C353" s="24">
        <v>79</v>
      </c>
      <c r="D353" s="24">
        <v>86</v>
      </c>
      <c r="E353" s="24">
        <v>56</v>
      </c>
      <c r="F353" s="24">
        <v>81</v>
      </c>
      <c r="G353" s="24">
        <v>75</v>
      </c>
      <c r="H353" s="24">
        <v>83</v>
      </c>
      <c r="I353" s="24">
        <v>54</v>
      </c>
      <c r="J353" s="24">
        <v>44</v>
      </c>
      <c r="K353" s="24">
        <v>79</v>
      </c>
      <c r="L353" s="24">
        <v>43</v>
      </c>
      <c r="M353" s="24">
        <f t="shared" ref="M353" si="174">M283+M297+M311+M325+M339</f>
        <v>59</v>
      </c>
      <c r="N353" s="24"/>
      <c r="O353" s="6"/>
      <c r="P353" s="24"/>
      <c r="Q353" s="40" t="s">
        <v>40</v>
      </c>
      <c r="R353" s="43" t="s">
        <v>37</v>
      </c>
    </row>
    <row r="354" spans="1:18" ht="15" customHeight="1" x14ac:dyDescent="0.25">
      <c r="A354" s="51" t="s">
        <v>2</v>
      </c>
      <c r="B354" s="24">
        <v>30</v>
      </c>
      <c r="C354" s="24">
        <v>38</v>
      </c>
      <c r="D354" s="24">
        <v>84</v>
      </c>
      <c r="E354" s="24">
        <v>63</v>
      </c>
      <c r="F354" s="24">
        <v>48</v>
      </c>
      <c r="G354" s="24">
        <v>51</v>
      </c>
      <c r="H354" s="24">
        <v>47</v>
      </c>
      <c r="I354" s="24">
        <v>34</v>
      </c>
      <c r="J354" s="24">
        <v>59</v>
      </c>
      <c r="K354" s="24">
        <v>60</v>
      </c>
      <c r="L354" s="24">
        <v>36</v>
      </c>
      <c r="M354" s="24">
        <f t="shared" ref="M354" si="175">M284+M298+M312+M326+M340</f>
        <v>38</v>
      </c>
      <c r="N354" s="24"/>
      <c r="O354" s="11"/>
      <c r="P354" s="40"/>
      <c r="Q354" s="41" t="s">
        <v>42</v>
      </c>
      <c r="R354" s="44" t="s">
        <v>44</v>
      </c>
    </row>
    <row r="355" spans="1:18" ht="15" customHeight="1" x14ac:dyDescent="0.25">
      <c r="A355" s="51" t="s">
        <v>32</v>
      </c>
      <c r="B355" s="26">
        <v>1.83420946219167</v>
      </c>
      <c r="C355" s="26">
        <v>1.8117271639409653</v>
      </c>
      <c r="D355" s="26">
        <v>1.7688066167782592</v>
      </c>
      <c r="E355" s="26">
        <v>1.7767964672822161</v>
      </c>
      <c r="F355" s="26">
        <v>1.8160685154975531</v>
      </c>
      <c r="G355" s="26">
        <v>1.7733549959382615</v>
      </c>
      <c r="H355" s="26">
        <v>1.7439170323095332</v>
      </c>
      <c r="I355" s="26">
        <v>1.716039603960396</v>
      </c>
      <c r="J355" s="26">
        <v>1.7071146245059288</v>
      </c>
      <c r="K355" s="26">
        <v>1.7318811881188119</v>
      </c>
      <c r="L355" s="26">
        <v>1.7184542586750788</v>
      </c>
      <c r="M355" s="26">
        <f t="shared" ref="M355" si="176">+M350/M346</f>
        <v>1.7023200943767205</v>
      </c>
      <c r="N355" s="26"/>
      <c r="O355" s="16"/>
      <c r="P355" s="33"/>
      <c r="Q355" s="32">
        <f>SUM(B354:M354)/12</f>
        <v>49</v>
      </c>
      <c r="R355" s="54">
        <f>[2]Sheet1!$O$36</f>
        <v>0.75097055176196359</v>
      </c>
    </row>
    <row r="356" spans="1:18" ht="15" customHeight="1" x14ac:dyDescent="0.25">
      <c r="A356" s="1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R356" s="16"/>
    </row>
    <row r="357" spans="1:18" ht="45" x14ac:dyDescent="0.25">
      <c r="A357" s="10" t="s">
        <v>25</v>
      </c>
      <c r="B357" s="27" t="s">
        <v>51</v>
      </c>
      <c r="C357" s="27" t="s">
        <v>52</v>
      </c>
      <c r="D357" s="27" t="s">
        <v>53</v>
      </c>
      <c r="E357" s="27" t="s">
        <v>54</v>
      </c>
      <c r="F357" s="27" t="s">
        <v>55</v>
      </c>
      <c r="G357" s="27" t="s">
        <v>56</v>
      </c>
      <c r="H357" s="27" t="s">
        <v>57</v>
      </c>
      <c r="I357" s="27" t="s">
        <v>63</v>
      </c>
      <c r="J357" s="27" t="s">
        <v>64</v>
      </c>
      <c r="K357" s="27" t="s">
        <v>68</v>
      </c>
      <c r="L357" s="27" t="s">
        <v>69</v>
      </c>
      <c r="M357" s="27" t="s">
        <v>70</v>
      </c>
      <c r="N357" s="72" t="s">
        <v>65</v>
      </c>
      <c r="O357" s="73" t="s">
        <v>66</v>
      </c>
      <c r="P357" s="17"/>
      <c r="Q357" s="17" t="s">
        <v>36</v>
      </c>
      <c r="R357" s="61" t="s">
        <v>67</v>
      </c>
    </row>
    <row r="358" spans="1:18" ht="15" customHeight="1" x14ac:dyDescent="0.25">
      <c r="A358" s="51" t="s">
        <v>0</v>
      </c>
      <c r="B358" s="24">
        <v>7209</v>
      </c>
      <c r="C358" s="24">
        <v>7187</v>
      </c>
      <c r="D358" s="24">
        <v>7274</v>
      </c>
      <c r="E358" s="24">
        <v>7276</v>
      </c>
      <c r="F358" s="24">
        <v>7250</v>
      </c>
      <c r="G358" s="24">
        <v>7257</v>
      </c>
      <c r="H358" s="24">
        <v>7218</v>
      </c>
      <c r="I358" s="24">
        <v>7511</v>
      </c>
      <c r="J358" s="24">
        <v>7490</v>
      </c>
      <c r="K358" s="24">
        <v>7475</v>
      </c>
      <c r="L358" s="24">
        <v>7505</v>
      </c>
      <c r="M358" s="24">
        <f t="shared" ref="M358" si="177">M75+M174+M259+M344</f>
        <v>7550</v>
      </c>
      <c r="N358" s="24">
        <f t="shared" ref="N358:N365" si="178">M358-B358</f>
        <v>341</v>
      </c>
      <c r="O358" s="16">
        <f t="shared" ref="O358:O365" si="179">+N358/$B358</f>
        <v>4.7301983631571648E-2</v>
      </c>
      <c r="P358" s="33"/>
      <c r="Q358" s="39" t="s">
        <v>26</v>
      </c>
      <c r="R358" s="39" t="s">
        <v>39</v>
      </c>
    </row>
    <row r="359" spans="1:18" ht="15" customHeight="1" x14ac:dyDescent="0.25">
      <c r="A359" s="51" t="s">
        <v>1</v>
      </c>
      <c r="B359" s="24">
        <v>2289</v>
      </c>
      <c r="C359" s="24">
        <v>2376</v>
      </c>
      <c r="D359" s="24">
        <v>2402</v>
      </c>
      <c r="E359" s="24">
        <v>2322</v>
      </c>
      <c r="F359" s="24">
        <v>2239</v>
      </c>
      <c r="G359" s="24">
        <v>2217</v>
      </c>
      <c r="H359" s="24">
        <v>2303</v>
      </c>
      <c r="I359" s="24">
        <v>2311</v>
      </c>
      <c r="J359" s="24">
        <v>2311</v>
      </c>
      <c r="K359" s="24">
        <v>2266</v>
      </c>
      <c r="L359" s="24">
        <v>2268</v>
      </c>
      <c r="M359" s="24">
        <f t="shared" ref="M359" si="180">M76+M175+M260+M345</f>
        <v>2316</v>
      </c>
      <c r="N359" s="24">
        <f t="shared" si="178"/>
        <v>27</v>
      </c>
      <c r="O359" s="16">
        <f t="shared" si="179"/>
        <v>1.1795543905635648E-2</v>
      </c>
      <c r="P359" s="33"/>
      <c r="Q359" s="33">
        <f>1-M359/M360</f>
        <v>0.76525440908169473</v>
      </c>
      <c r="R359" s="24">
        <f>R76+R175+R260+R345</f>
        <v>10362</v>
      </c>
    </row>
    <row r="360" spans="1:18" ht="15" customHeight="1" x14ac:dyDescent="0.25">
      <c r="A360" s="51" t="s">
        <v>34</v>
      </c>
      <c r="B360" s="29">
        <v>9498</v>
      </c>
      <c r="C360" s="29">
        <v>9563</v>
      </c>
      <c r="D360" s="29">
        <v>9676</v>
      </c>
      <c r="E360" s="29">
        <v>9598</v>
      </c>
      <c r="F360" s="29">
        <v>9489</v>
      </c>
      <c r="G360" s="29">
        <v>9474</v>
      </c>
      <c r="H360" s="29">
        <v>9521</v>
      </c>
      <c r="I360" s="29">
        <v>9822</v>
      </c>
      <c r="J360" s="29">
        <v>9801</v>
      </c>
      <c r="K360" s="29">
        <v>9741</v>
      </c>
      <c r="L360" s="29">
        <v>9773</v>
      </c>
      <c r="M360" s="29">
        <f t="shared" ref="M360" si="181">SUM(M358:M359)</f>
        <v>9866</v>
      </c>
      <c r="N360" s="24">
        <f t="shared" si="178"/>
        <v>368</v>
      </c>
      <c r="O360" s="16">
        <f t="shared" si="179"/>
        <v>3.8744998947146767E-2</v>
      </c>
      <c r="P360" s="33"/>
      <c r="Q360" s="34"/>
      <c r="R360" s="35"/>
    </row>
    <row r="361" spans="1:18" ht="15" customHeight="1" x14ac:dyDescent="0.25">
      <c r="A361" s="51" t="s">
        <v>27</v>
      </c>
      <c r="B361" s="24">
        <v>1036</v>
      </c>
      <c r="C361" s="24">
        <v>1029</v>
      </c>
      <c r="D361" s="24">
        <v>1048</v>
      </c>
      <c r="E361" s="24">
        <v>1053</v>
      </c>
      <c r="F361" s="24">
        <v>1054</v>
      </c>
      <c r="G361" s="24">
        <v>1036</v>
      </c>
      <c r="H361" s="24">
        <v>964</v>
      </c>
      <c r="I361" s="24">
        <v>934</v>
      </c>
      <c r="J361" s="24">
        <v>906</v>
      </c>
      <c r="K361" s="24">
        <v>899</v>
      </c>
      <c r="L361" s="24">
        <v>860</v>
      </c>
      <c r="M361" s="24">
        <f t="shared" ref="M361" si="182">M78+M177+M262+M347</f>
        <v>833</v>
      </c>
      <c r="N361" s="24">
        <f t="shared" si="178"/>
        <v>-203</v>
      </c>
      <c r="O361" s="16">
        <f t="shared" si="179"/>
        <v>-0.19594594594594594</v>
      </c>
      <c r="P361" s="33"/>
      <c r="Q361" s="40" t="s">
        <v>40</v>
      </c>
      <c r="R361" s="40" t="s">
        <v>43</v>
      </c>
    </row>
    <row r="362" spans="1:18" ht="15" customHeight="1" x14ac:dyDescent="0.25">
      <c r="A362" s="51" t="s">
        <v>29</v>
      </c>
      <c r="B362" s="24">
        <v>10534</v>
      </c>
      <c r="C362" s="24">
        <v>10592</v>
      </c>
      <c r="D362" s="24">
        <v>10724</v>
      </c>
      <c r="E362" s="24">
        <v>10651</v>
      </c>
      <c r="F362" s="24">
        <v>10543</v>
      </c>
      <c r="G362" s="24">
        <v>10510</v>
      </c>
      <c r="H362" s="24">
        <v>10485</v>
      </c>
      <c r="I362" s="24">
        <v>10756</v>
      </c>
      <c r="J362" s="24">
        <v>10707</v>
      </c>
      <c r="K362" s="24">
        <v>10640</v>
      </c>
      <c r="L362" s="24">
        <v>10633</v>
      </c>
      <c r="M362" s="24">
        <f t="shared" ref="M362" si="183">+SUM(M360:M361)</f>
        <v>10699</v>
      </c>
      <c r="N362" s="24">
        <f t="shared" si="178"/>
        <v>165</v>
      </c>
      <c r="O362" s="16">
        <f t="shared" si="179"/>
        <v>1.5663565597114106E-2</v>
      </c>
      <c r="P362" s="33"/>
      <c r="Q362" s="41" t="s">
        <v>41</v>
      </c>
      <c r="R362" s="42" t="s">
        <v>39</v>
      </c>
    </row>
    <row r="363" spans="1:18" ht="15" customHeight="1" x14ac:dyDescent="0.25">
      <c r="A363" s="51" t="s">
        <v>58</v>
      </c>
      <c r="B363" s="24">
        <v>5291</v>
      </c>
      <c r="C363" s="24">
        <v>5290</v>
      </c>
      <c r="D363" s="24">
        <v>5144</v>
      </c>
      <c r="E363" s="24">
        <v>5044</v>
      </c>
      <c r="F363" s="24">
        <v>5842</v>
      </c>
      <c r="G363" s="24">
        <v>6568</v>
      </c>
      <c r="H363" s="24">
        <v>6662</v>
      </c>
      <c r="I363" s="24">
        <v>7433</v>
      </c>
      <c r="J363" s="24">
        <v>7433</v>
      </c>
      <c r="K363" s="24">
        <v>7844</v>
      </c>
      <c r="L363" s="24">
        <v>7772</v>
      </c>
      <c r="M363" s="24">
        <f t="shared" ref="M363" si="184">M80+M179+M264+M349</f>
        <v>7444</v>
      </c>
      <c r="N363" s="24">
        <f t="shared" si="178"/>
        <v>2153</v>
      </c>
      <c r="O363" s="16">
        <f t="shared" si="179"/>
        <v>0.40691740691740691</v>
      </c>
      <c r="P363" s="33"/>
      <c r="Q363" s="32">
        <f>SUM(B367:M367)/12</f>
        <v>212.5</v>
      </c>
      <c r="R363" s="33">
        <f>M360/R359</f>
        <v>0.95213279289712416</v>
      </c>
    </row>
    <row r="364" spans="1:18" ht="15" customHeight="1" x14ac:dyDescent="0.25">
      <c r="A364" s="51" t="s">
        <v>30</v>
      </c>
      <c r="B364" s="24">
        <v>17000</v>
      </c>
      <c r="C364" s="24">
        <v>17109</v>
      </c>
      <c r="D364" s="24">
        <v>17251</v>
      </c>
      <c r="E364" s="24">
        <v>17263</v>
      </c>
      <c r="F364" s="24">
        <v>17275</v>
      </c>
      <c r="G364" s="24">
        <v>17180</v>
      </c>
      <c r="H364" s="24">
        <v>17005</v>
      </c>
      <c r="I364" s="24">
        <v>17636</v>
      </c>
      <c r="J364" s="24">
        <v>17526</v>
      </c>
      <c r="K364" s="24">
        <v>17808</v>
      </c>
      <c r="L364" s="24">
        <v>17905</v>
      </c>
      <c r="M364" s="24">
        <f t="shared" ref="M364" si="185">M81+M180+M265+M350</f>
        <v>17927</v>
      </c>
      <c r="N364" s="24">
        <f t="shared" si="178"/>
        <v>927</v>
      </c>
      <c r="O364" s="16">
        <f t="shared" si="179"/>
        <v>5.4529411764705882E-2</v>
      </c>
      <c r="P364" s="33"/>
      <c r="Q364" s="25"/>
      <c r="R364" s="35"/>
    </row>
    <row r="365" spans="1:18" ht="15" customHeight="1" x14ac:dyDescent="0.25">
      <c r="A365" s="51" t="s">
        <v>31</v>
      </c>
      <c r="B365" s="24">
        <v>22291</v>
      </c>
      <c r="C365" s="24">
        <v>22399</v>
      </c>
      <c r="D365" s="24">
        <v>22395</v>
      </c>
      <c r="E365" s="24">
        <v>22307</v>
      </c>
      <c r="F365" s="24">
        <v>23117</v>
      </c>
      <c r="G365" s="24">
        <v>23748</v>
      </c>
      <c r="H365" s="24">
        <v>23667</v>
      </c>
      <c r="I365" s="24">
        <v>25069</v>
      </c>
      <c r="J365" s="24">
        <v>24959</v>
      </c>
      <c r="K365" s="24">
        <v>25652</v>
      </c>
      <c r="L365" s="24">
        <v>25677</v>
      </c>
      <c r="M365" s="24">
        <f t="shared" ref="M365" si="186">SUM(M363+M364)</f>
        <v>25371</v>
      </c>
      <c r="N365" s="24">
        <f t="shared" si="178"/>
        <v>3080</v>
      </c>
      <c r="O365" s="16">
        <f t="shared" si="179"/>
        <v>0.13817235655645776</v>
      </c>
      <c r="P365" s="33"/>
      <c r="Q365" s="25"/>
    </row>
    <row r="366" spans="1:18" ht="15" customHeight="1" x14ac:dyDescent="0.25">
      <c r="A366" s="59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7"/>
      <c r="P366" s="33"/>
      <c r="Q366" s="25"/>
      <c r="R366" s="43" t="s">
        <v>38</v>
      </c>
    </row>
    <row r="367" spans="1:18" ht="15" customHeight="1" x14ac:dyDescent="0.25">
      <c r="A367" s="51" t="s">
        <v>3</v>
      </c>
      <c r="B367" s="24">
        <v>113</v>
      </c>
      <c r="C367" s="24">
        <v>208</v>
      </c>
      <c r="D367" s="24">
        <v>325</v>
      </c>
      <c r="E367" s="24">
        <v>221</v>
      </c>
      <c r="F367" s="24">
        <v>200</v>
      </c>
      <c r="G367" s="24">
        <v>206</v>
      </c>
      <c r="H367" s="24">
        <v>210</v>
      </c>
      <c r="I367" s="24">
        <v>195</v>
      </c>
      <c r="J367" s="24">
        <v>229</v>
      </c>
      <c r="K367" s="24">
        <v>202</v>
      </c>
      <c r="L367" s="24">
        <v>218</v>
      </c>
      <c r="M367" s="24">
        <f t="shared" ref="M367" si="187">M84+M183+M268+M353</f>
        <v>223</v>
      </c>
      <c r="N367" s="24"/>
      <c r="O367" s="6"/>
      <c r="P367" s="24"/>
      <c r="Q367" s="40" t="s">
        <v>40</v>
      </c>
      <c r="R367" s="43" t="s">
        <v>37</v>
      </c>
    </row>
    <row r="368" spans="1:18" ht="15" customHeight="1" x14ac:dyDescent="0.25">
      <c r="A368" s="51" t="s">
        <v>2</v>
      </c>
      <c r="B368" s="24">
        <v>108</v>
      </c>
      <c r="C368" s="24">
        <v>142</v>
      </c>
      <c r="D368" s="24">
        <v>246</v>
      </c>
      <c r="E368" s="24">
        <v>202</v>
      </c>
      <c r="F368" s="24">
        <v>157</v>
      </c>
      <c r="G368" s="24">
        <v>178</v>
      </c>
      <c r="H368" s="24">
        <v>247</v>
      </c>
      <c r="I368" s="24">
        <v>152</v>
      </c>
      <c r="J368" s="24">
        <v>229</v>
      </c>
      <c r="K368" s="24">
        <v>183</v>
      </c>
      <c r="L368" s="24">
        <v>152</v>
      </c>
      <c r="M368" s="24">
        <f t="shared" ref="M368" si="188">M85+M184+M269+M354</f>
        <v>176</v>
      </c>
      <c r="N368" s="24"/>
      <c r="O368" s="11"/>
      <c r="P368" s="40"/>
      <c r="Q368" s="41" t="s">
        <v>42</v>
      </c>
      <c r="R368" s="44" t="s">
        <v>44</v>
      </c>
    </row>
    <row r="369" spans="1:18" ht="15" customHeight="1" x14ac:dyDescent="0.25">
      <c r="A369" s="51" t="s">
        <v>32</v>
      </c>
      <c r="B369" s="26">
        <v>1.7898504948410192</v>
      </c>
      <c r="C369" s="26">
        <v>1.7890829237686918</v>
      </c>
      <c r="D369" s="26">
        <v>1.7828648201736255</v>
      </c>
      <c r="E369" s="26">
        <v>1.7986038758074598</v>
      </c>
      <c r="F369" s="26">
        <v>1.8205290336178734</v>
      </c>
      <c r="G369" s="26">
        <v>1.8133839983111675</v>
      </c>
      <c r="H369" s="26">
        <v>1.7860518853061653</v>
      </c>
      <c r="I369" s="26">
        <v>1.7955609855426593</v>
      </c>
      <c r="J369" s="26">
        <v>1.7881848790939701</v>
      </c>
      <c r="K369" s="26">
        <v>1.828149060671389</v>
      </c>
      <c r="L369" s="26">
        <v>1.8320884068351582</v>
      </c>
      <c r="M369" s="26">
        <f t="shared" ref="M369" si="189">+M364/M360</f>
        <v>1.8170484492195418</v>
      </c>
      <c r="N369" s="26"/>
      <c r="O369" s="16"/>
      <c r="P369" s="33"/>
      <c r="Q369" s="32">
        <f>SUM(B368:M368)/12</f>
        <v>181</v>
      </c>
      <c r="R369" s="54">
        <f>[2]Sheet1!$O$28</f>
        <v>0.75716528392886828</v>
      </c>
    </row>
    <row r="371" spans="1:18" ht="15" customHeight="1" x14ac:dyDescent="0.25">
      <c r="A371" s="2"/>
    </row>
    <row r="372" spans="1:18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87" spans="11:13" ht="15" customHeight="1" x14ac:dyDescent="0.25">
      <c r="K387" s="5"/>
      <c r="L387" s="5"/>
      <c r="M387" s="5"/>
    </row>
    <row r="388" spans="11:13" ht="15" customHeight="1" x14ac:dyDescent="0.25">
      <c r="K388" s="5"/>
      <c r="L388" s="5"/>
      <c r="M388" s="5"/>
    </row>
  </sheetData>
  <pageMargins left="1" right="0.45" top="0.5" bottom="0.25" header="0.3" footer="0.15"/>
  <pageSetup scale="55" fitToHeight="0" orientation="landscape" r:id="rId1"/>
  <headerFooter>
    <oddFooter>&amp;R&amp;P</oddFooter>
  </headerFooter>
  <rowBreaks count="6" manualBreakCount="6">
    <brk id="59" max="17" man="1"/>
    <brk id="116" max="18" man="1"/>
    <brk id="172" max="17" man="1"/>
    <brk id="229" max="17" man="1"/>
    <brk id="286" max="17" man="1"/>
    <brk id="3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karen.orchowski</cp:lastModifiedBy>
  <cp:lastPrinted>2016-12-12T20:51:19Z</cp:lastPrinted>
  <dcterms:created xsi:type="dcterms:W3CDTF">2012-07-05T16:07:48Z</dcterms:created>
  <dcterms:modified xsi:type="dcterms:W3CDTF">2016-12-12T20:51:21Z</dcterms:modified>
</cp:coreProperties>
</file>