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2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3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5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16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7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8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9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20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1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22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23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4.xml" ContentType="application/vnd.openxmlformats-officedocument.drawing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25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6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Kelly Razzano\Social Media\Website\Representation Reports\January 2018\"/>
    </mc:Choice>
  </mc:AlternateContent>
  <bookViews>
    <workbookView xWindow="-15" yWindow="45" windowWidth="17730" windowHeight="12315"/>
  </bookViews>
  <sheets>
    <sheet name="Circuit Charts" sheetId="47" r:id="rId1"/>
    <sheet name="Statewide Data FY 17-18" sheetId="21" state="hidden" r:id="rId2"/>
    <sheet name="Statewide Charts FY 17-18" sheetId="42" r:id="rId3"/>
    <sheet name="Totals" sheetId="58" state="hidden" r:id="rId4"/>
    <sheet name="North Region Data FY 17-18" sheetId="53" state="hidden" r:id="rId5"/>
    <sheet name="Northern Region Charts FY17-18" sheetId="52" r:id="rId6"/>
    <sheet name="Central Region Data FY 17-18" sheetId="57" state="hidden" r:id="rId7"/>
    <sheet name="Central Region Charts FY 17-18" sheetId="56" r:id="rId8"/>
    <sheet name="South Region Data FY 17-18" sheetId="55" state="hidden" r:id="rId9"/>
    <sheet name="Southern Region Charts FY 17-18" sheetId="54" r:id="rId10"/>
    <sheet name="Circuit 1 Data  FY 17-18" sheetId="1" state="hidden" r:id="rId11"/>
    <sheet name="Circuit 1 Charts FY 17-18" sheetId="22" r:id="rId12"/>
    <sheet name="Circuit 2 Data FY 17-18" sheetId="2" state="hidden" r:id="rId13"/>
    <sheet name="Circuit 2 Charts FY 17-18" sheetId="23" r:id="rId14"/>
    <sheet name="Circuit 3 Data FY 17-18" sheetId="3" state="hidden" r:id="rId15"/>
    <sheet name="Circuit 3 Charts FY 17-18" sheetId="24" r:id="rId16"/>
    <sheet name="Circuit 4 Data FY 17-18" sheetId="4" state="hidden" r:id="rId17"/>
    <sheet name="Circuit 4 Charts FY 17-18" sheetId="25" r:id="rId18"/>
    <sheet name="Circuit 5 Data FY 17-18" sheetId="5" state="hidden" r:id="rId19"/>
    <sheet name="Circuit 5 Charts FY 17-18" sheetId="26" r:id="rId20"/>
    <sheet name="Circuit 6 Data FY 17-18" sheetId="6" state="hidden" r:id="rId21"/>
    <sheet name="Circuit 6 Charts FY 17-18" sheetId="27" r:id="rId22"/>
    <sheet name="Circuit 7 Data FY 17-18" sheetId="7" state="hidden" r:id="rId23"/>
    <sheet name="Circuit 7 Charts FY 17-18" sheetId="28" r:id="rId24"/>
    <sheet name="Circuit 8 Data FY 17-18" sheetId="8" state="hidden" r:id="rId25"/>
    <sheet name="Circuit 8 Charts FY 17-18" sheetId="29" r:id="rId26"/>
    <sheet name="Circuit 9 OC Data FY 17-18" sheetId="48" state="hidden" r:id="rId27"/>
    <sheet name="Circuit 9 OC Charts FY 17-18" sheetId="49" r:id="rId28"/>
    <sheet name="Circuit 9 OS Data FY 17-18" sheetId="9" state="hidden" r:id="rId29"/>
    <sheet name="Circuit 9 OS Charts FY 17-18" sheetId="30" r:id="rId30"/>
    <sheet name="Circuit 10 Data FY 17-18" sheetId="10" state="hidden" r:id="rId31"/>
    <sheet name="Circuit 10 Charts FY 17-18" sheetId="31" r:id="rId32"/>
    <sheet name="Circuit 11 Data FY 17-18" sheetId="11" state="hidden" r:id="rId33"/>
    <sheet name="Circuit 11 Charts FY 17-18" sheetId="32" r:id="rId34"/>
    <sheet name="Circuit 12 Data FY 17-18" sheetId="12" state="hidden" r:id="rId35"/>
    <sheet name="Circuit 12 Charts FY 17-18" sheetId="33" r:id="rId36"/>
    <sheet name="Circuit 13 Data FY 17-18" sheetId="13" state="hidden" r:id="rId37"/>
    <sheet name="Circuit 13 Charts FY 17-18" sheetId="34" r:id="rId38"/>
    <sheet name="Circuit 14 Data FY 17-18" sheetId="14" state="hidden" r:id="rId39"/>
    <sheet name="Circuit 14 Charts FY 17-18" sheetId="35" r:id="rId40"/>
    <sheet name="Circuit 15 Data FY 17-18" sheetId="15" state="hidden" r:id="rId41"/>
    <sheet name="Circuit 15 Charts FY 17-18" sheetId="36" r:id="rId42"/>
    <sheet name="Circuit 16 Data FY 17-18" sheetId="16" state="hidden" r:id="rId43"/>
    <sheet name="Circuit 16 Charts FY 17-18" sheetId="37" r:id="rId44"/>
    <sheet name="Circuit 17 Data FY 17-18" sheetId="17" state="hidden" r:id="rId45"/>
    <sheet name="Circuit 17 Charts FY 17-18" sheetId="38" r:id="rId46"/>
    <sheet name="Circuit 18 Data FY 17-18" sheetId="18" state="hidden" r:id="rId47"/>
    <sheet name="Circuit 18 Charts FY 17-18" sheetId="39" r:id="rId48"/>
    <sheet name="Circuit 19 Data FY 17-18" sheetId="19" state="hidden" r:id="rId49"/>
    <sheet name="Circuit 19 Charts FY 17-18" sheetId="40" r:id="rId50"/>
    <sheet name="Circuit 20 Data FY 17-18" sheetId="20" state="hidden" r:id="rId51"/>
    <sheet name="Circuit 20 Charts FY 17-18" sheetId="41" r:id="rId52"/>
  </sheets>
  <externalReferences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</externalReferences>
  <definedNames>
    <definedName name="Central_Region_Charts">'Central Region Charts FY 17-18'!$B$2:$N$66</definedName>
    <definedName name="Circuit_1_Charts">'Circuit 1 Charts FY 17-18'!$B$2:$N$66</definedName>
    <definedName name="Circuit_10_Charts">'Circuit 10 Charts FY 17-18'!$B$2:$N$66</definedName>
    <definedName name="Circuit_11_Charts">'Circuit 11 Charts FY 17-18'!$B$2:$N$66</definedName>
    <definedName name="Circuit_12_Charts">'Circuit 12 Charts FY 17-18'!$B$2:$N$66</definedName>
    <definedName name="Circuit_13_Charts">'Circuit 13 Charts FY 17-18'!$B$2:$N$66</definedName>
    <definedName name="Circuit_14_Charts">'Circuit 14 Charts FY 17-18'!$B$2:$N$66</definedName>
    <definedName name="Circuit_15_Charts">'Circuit 15 Charts FY 17-18'!$B$2:$N$66</definedName>
    <definedName name="Circuit_16_Charts">'Circuit 16 Charts FY 17-18'!$B$2:$N$66</definedName>
    <definedName name="Circuit_17_Charts">'Circuit 17 Charts FY 17-18'!$B$2:$N$66</definedName>
    <definedName name="Circuit_18_Charts">'Circuit 18 Charts FY 17-18'!$B$2:$N$66</definedName>
    <definedName name="Circuit_19_Charts">'Circuit 19 Charts FY 17-18'!$B$2:$N$66</definedName>
    <definedName name="Circuit_2_Charts">'Circuit 2 Charts FY 17-18'!$B$2:$N$66</definedName>
    <definedName name="Circuit_20_Charts">'Circuit 20 Charts FY 17-18'!$B$2:$N$66</definedName>
    <definedName name="Circuit_3_Charts">'Circuit 3 Charts FY 17-18'!$B$2:$N$66</definedName>
    <definedName name="Circuit_4_Charts">'Circuit 4 Charts FY 17-18'!$B$2:$N$66</definedName>
    <definedName name="Circuit_5_Charts">'Circuit 5 Charts FY 17-18'!$B$2:$N$66</definedName>
    <definedName name="Circuit_6_Charts">'Circuit 6 Charts FY 17-18'!$B$2:$N$66</definedName>
    <definedName name="Circuit_7_Charts">'Circuit 7 Charts FY 17-18'!$B$2:$N$66</definedName>
    <definedName name="Circuit_8_Charts">'Circuit 8 Charts FY 17-18'!$B$2:$N$66</definedName>
    <definedName name="Circuit_9_Orange_Charts">'Circuit 9 OC Charts FY 17-18'!$B$2:$N$66</definedName>
    <definedName name="Circuit_9_Osceola_Charts">'Circuit 9 OS Charts FY 17-18'!$B$2:$N$66</definedName>
    <definedName name="Northern_Region_Charts">'Northern Region Charts FY17-18'!$B$2:$N$66</definedName>
    <definedName name="_xlnm.Print_Area" localSheetId="0">'Circuit Charts'!$A$1:$O$71</definedName>
    <definedName name="selChart">CHOOSE('Circuit Charts'!$C$3,Statewide_Charts,Northern_Region_Charts,Central_Region_Charts,Southern_Region_Charts,Circuit_1_Charts,Circuit_2_Charts,Circuit_3_Charts,Circuit_4_Charts,Circuit_5_Charts,Circuit_6_Charts,Circuit_7_Charts,Circuit_8_Charts,Circuit_9_Orange_Charts,Circuit_9_Osceola_Charts,Circuit_10_Charts,Circuit_11_Charts,Circuit_12_Charts,Circuit_13_Charts,Circuit_14_Charts,Circuit_15_Charts,Circuit_16_Charts,Circuit_17_Charts,Circuit_18_Charts,Circuit_19_Charts,Circuit_20_Charts)</definedName>
    <definedName name="Southern_Region_Charts">'Southern Region Charts FY 17-18'!$B$2:$N$66</definedName>
    <definedName name="Statewide_Charts">'Statewide Charts FY 17-18'!$B$2:$N$66</definedName>
  </definedNames>
  <calcPr calcId="162913"/>
</workbook>
</file>

<file path=xl/calcChain.xml><?xml version="1.0" encoding="utf-8"?>
<calcChain xmlns="http://schemas.openxmlformats.org/spreadsheetml/2006/main">
  <c r="M2" i="21" l="1"/>
  <c r="M2" i="1"/>
  <c r="M2" i="53" s="1"/>
  <c r="M2" i="2"/>
  <c r="M2" i="3"/>
  <c r="M2" i="4"/>
  <c r="M2" i="5"/>
  <c r="M2" i="6"/>
  <c r="M2" i="57" s="1"/>
  <c r="M2" i="7"/>
  <c r="M2" i="8"/>
  <c r="M2" i="48"/>
  <c r="M2" i="9"/>
  <c r="M2" i="10"/>
  <c r="M2" i="11"/>
  <c r="M2" i="55" s="1"/>
  <c r="M2" i="12"/>
  <c r="M2" i="13"/>
  <c r="M2" i="14"/>
  <c r="M2" i="15"/>
  <c r="M2" i="16"/>
  <c r="M2" i="17"/>
  <c r="M2" i="18"/>
  <c r="M2" i="19"/>
  <c r="M2" i="20"/>
  <c r="M18" i="21" l="1"/>
  <c r="M17" i="21"/>
  <c r="M14" i="21" l="1"/>
  <c r="M13" i="21"/>
  <c r="M12" i="21" l="1"/>
  <c r="M11" i="21"/>
  <c r="M10" i="21"/>
  <c r="M9" i="21"/>
  <c r="M5" i="21"/>
  <c r="M4" i="21"/>
  <c r="M3" i="21"/>
  <c r="M18" i="20" l="1"/>
  <c r="M17" i="20"/>
  <c r="M14" i="20"/>
  <c r="M12" i="20"/>
  <c r="M11" i="20"/>
  <c r="M10" i="20"/>
  <c r="M9" i="20"/>
  <c r="M5" i="20"/>
  <c r="M4" i="20"/>
  <c r="M3" i="20"/>
  <c r="M18" i="19" l="1"/>
  <c r="M17" i="19"/>
  <c r="M14" i="19"/>
  <c r="M12" i="19"/>
  <c r="M11" i="19"/>
  <c r="M10" i="19"/>
  <c r="M9" i="19"/>
  <c r="M5" i="19"/>
  <c r="M4" i="19"/>
  <c r="M3" i="19"/>
  <c r="M18" i="18" l="1"/>
  <c r="M17" i="18"/>
  <c r="M14" i="18"/>
  <c r="M12" i="18"/>
  <c r="M11" i="18"/>
  <c r="M10" i="18"/>
  <c r="M9" i="18"/>
  <c r="M5" i="18"/>
  <c r="M4" i="18"/>
  <c r="M3" i="18"/>
  <c r="M18" i="17" l="1"/>
  <c r="M17" i="17"/>
  <c r="M14" i="17"/>
  <c r="M12" i="17"/>
  <c r="M11" i="17"/>
  <c r="M10" i="17"/>
  <c r="M9" i="17"/>
  <c r="M5" i="17"/>
  <c r="M4" i="17"/>
  <c r="M3" i="17"/>
  <c r="M18" i="16" l="1"/>
  <c r="M17" i="16"/>
  <c r="M14" i="16"/>
  <c r="M12" i="16"/>
  <c r="M11" i="16"/>
  <c r="M10" i="16"/>
  <c r="M9" i="16"/>
  <c r="M5" i="16"/>
  <c r="M4" i="16"/>
  <c r="M3" i="16"/>
  <c r="M18" i="15" l="1"/>
  <c r="M17" i="15"/>
  <c r="M14" i="15"/>
  <c r="M12" i="15"/>
  <c r="M11" i="15"/>
  <c r="M10" i="15"/>
  <c r="M9" i="15"/>
  <c r="M5" i="15"/>
  <c r="M4" i="15"/>
  <c r="M3" i="15"/>
  <c r="M18" i="14" l="1"/>
  <c r="M17" i="14"/>
  <c r="M14" i="14"/>
  <c r="M12" i="14"/>
  <c r="M11" i="14"/>
  <c r="M10" i="14"/>
  <c r="M9" i="14"/>
  <c r="M5" i="14"/>
  <c r="M4" i="14"/>
  <c r="M3" i="14"/>
  <c r="M18" i="13" l="1"/>
  <c r="M17" i="13"/>
  <c r="M14" i="13"/>
  <c r="M12" i="13"/>
  <c r="M11" i="13"/>
  <c r="M10" i="13"/>
  <c r="M9" i="13"/>
  <c r="M5" i="13"/>
  <c r="M4" i="13"/>
  <c r="M3" i="13"/>
  <c r="M18" i="12" l="1"/>
  <c r="M17" i="12"/>
  <c r="M14" i="12"/>
  <c r="M12" i="12"/>
  <c r="M11" i="12"/>
  <c r="M10" i="12"/>
  <c r="M9" i="12"/>
  <c r="M5" i="12"/>
  <c r="M4" i="12"/>
  <c r="M3" i="12"/>
  <c r="M18" i="11" l="1"/>
  <c r="M18" i="55" s="1"/>
  <c r="M17" i="11"/>
  <c r="M17" i="55" s="1"/>
  <c r="M14" i="11"/>
  <c r="M14" i="55" s="1"/>
  <c r="M12" i="11"/>
  <c r="M12" i="55" s="1"/>
  <c r="M11" i="11"/>
  <c r="M11" i="55" s="1"/>
  <c r="M10" i="11"/>
  <c r="M10" i="55" s="1"/>
  <c r="M9" i="11"/>
  <c r="M9" i="55" s="1"/>
  <c r="M5" i="11"/>
  <c r="M5" i="55" s="1"/>
  <c r="M4" i="11"/>
  <c r="M4" i="55" s="1"/>
  <c r="M3" i="11"/>
  <c r="M3" i="55" s="1"/>
  <c r="M18" i="10" l="1"/>
  <c r="M17" i="10"/>
  <c r="M14" i="10"/>
  <c r="M12" i="10"/>
  <c r="M11" i="10"/>
  <c r="M10" i="10"/>
  <c r="M9" i="10"/>
  <c r="M5" i="10"/>
  <c r="M4" i="10"/>
  <c r="M3" i="10"/>
  <c r="M18" i="9" l="1"/>
  <c r="M17" i="9"/>
  <c r="M14" i="9"/>
  <c r="M12" i="9"/>
  <c r="M11" i="9"/>
  <c r="M10" i="9"/>
  <c r="M9" i="9"/>
  <c r="M5" i="9"/>
  <c r="M4" i="9"/>
  <c r="M3" i="9"/>
  <c r="M11" i="48" l="1"/>
  <c r="M10" i="48"/>
  <c r="M9" i="48"/>
  <c r="M5" i="48"/>
  <c r="M4" i="48"/>
  <c r="M3" i="48"/>
  <c r="M18" i="8" l="1"/>
  <c r="M17" i="8"/>
  <c r="M14" i="8"/>
  <c r="M12" i="8"/>
  <c r="M11" i="8"/>
  <c r="M10" i="8"/>
  <c r="M9" i="8"/>
  <c r="M5" i="8"/>
  <c r="M4" i="8"/>
  <c r="M3" i="8"/>
  <c r="M18" i="7" l="1"/>
  <c r="M17" i="7"/>
  <c r="M14" i="7"/>
  <c r="M12" i="7"/>
  <c r="M11" i="7"/>
  <c r="M10" i="7"/>
  <c r="M9" i="7"/>
  <c r="M5" i="7"/>
  <c r="M4" i="7"/>
  <c r="M3" i="7"/>
  <c r="M18" i="6" l="1"/>
  <c r="M18" i="57" s="1"/>
  <c r="M17" i="6"/>
  <c r="M17" i="57" s="1"/>
  <c r="M14" i="6"/>
  <c r="M14" i="57" s="1"/>
  <c r="M12" i="6"/>
  <c r="M12" i="57" s="1"/>
  <c r="M11" i="6"/>
  <c r="M11" i="57" s="1"/>
  <c r="M10" i="6"/>
  <c r="M10" i="57" s="1"/>
  <c r="M9" i="6"/>
  <c r="M9" i="57" s="1"/>
  <c r="M5" i="6"/>
  <c r="M5" i="57" s="1"/>
  <c r="M4" i="6"/>
  <c r="M4" i="57" s="1"/>
  <c r="M3" i="6"/>
  <c r="M3" i="57" s="1"/>
  <c r="M18" i="5" l="1"/>
  <c r="M17" i="5"/>
  <c r="M14" i="5"/>
  <c r="M12" i="5"/>
  <c r="M11" i="5"/>
  <c r="M10" i="5"/>
  <c r="M9" i="5"/>
  <c r="M5" i="5"/>
  <c r="M4" i="5"/>
  <c r="M3" i="5"/>
  <c r="M18" i="4" l="1"/>
  <c r="M17" i="4"/>
  <c r="M14" i="4"/>
  <c r="M12" i="4"/>
  <c r="M11" i="4"/>
  <c r="M10" i="4"/>
  <c r="M9" i="4"/>
  <c r="M5" i="4"/>
  <c r="M4" i="4"/>
  <c r="M3" i="4"/>
  <c r="M18" i="3" l="1"/>
  <c r="M17" i="3"/>
  <c r="M14" i="3"/>
  <c r="M12" i="3"/>
  <c r="M11" i="3"/>
  <c r="M10" i="3"/>
  <c r="M9" i="3"/>
  <c r="M5" i="3"/>
  <c r="M4" i="3"/>
  <c r="M3" i="3"/>
  <c r="M18" i="2" l="1"/>
  <c r="M17" i="2"/>
  <c r="M14" i="2"/>
  <c r="M12" i="2"/>
  <c r="M11" i="2"/>
  <c r="M10" i="2"/>
  <c r="M9" i="2"/>
  <c r="M5" i="2"/>
  <c r="M4" i="2"/>
  <c r="M3" i="2"/>
  <c r="M18" i="1" l="1"/>
  <c r="M18" i="53" s="1"/>
  <c r="M18" i="58" s="1"/>
  <c r="M17" i="1"/>
  <c r="M17" i="53" s="1"/>
  <c r="M17" i="58" s="1"/>
  <c r="M14" i="1"/>
  <c r="M14" i="53" s="1"/>
  <c r="M14" i="58" s="1"/>
  <c r="M12" i="1"/>
  <c r="M12" i="53" s="1"/>
  <c r="M12" i="58" s="1"/>
  <c r="M11" i="1"/>
  <c r="M11" i="53" s="1"/>
  <c r="M11" i="58" s="1"/>
  <c r="M10" i="1"/>
  <c r="M10" i="53" s="1"/>
  <c r="M10" i="58" s="1"/>
  <c r="M9" i="1"/>
  <c r="M9" i="53" s="1"/>
  <c r="M9" i="58" s="1"/>
  <c r="M5" i="1"/>
  <c r="M5" i="53" s="1"/>
  <c r="M5" i="58" s="1"/>
  <c r="M4" i="1"/>
  <c r="M4" i="53" s="1"/>
  <c r="M4" i="58" s="1"/>
  <c r="M3" i="1"/>
  <c r="M3" i="53" s="1"/>
  <c r="M3" i="58" s="1"/>
  <c r="M13" i="1" l="1"/>
  <c r="M13" i="2"/>
  <c r="M13" i="3"/>
  <c r="M13" i="4"/>
  <c r="M13" i="5"/>
  <c r="M13" i="6"/>
  <c r="M13" i="7"/>
  <c r="M13" i="8"/>
  <c r="M13" i="9"/>
  <c r="M13" i="10"/>
  <c r="M13" i="11"/>
  <c r="M13" i="12"/>
  <c r="M13" i="13"/>
  <c r="M13" i="14"/>
  <c r="M13" i="15"/>
  <c r="M13" i="16"/>
  <c r="M13" i="17"/>
  <c r="M13" i="18"/>
  <c r="M13" i="19"/>
  <c r="M13" i="20"/>
  <c r="M13" i="55" l="1"/>
  <c r="M13" i="57"/>
  <c r="M13" i="53"/>
  <c r="M13" i="58" l="1"/>
  <c r="M2" i="58"/>
  <c r="M6" i="20"/>
  <c r="M6" i="19"/>
  <c r="M6" i="18"/>
  <c r="M6" i="17"/>
  <c r="M6" i="16"/>
  <c r="M6" i="15"/>
  <c r="M6" i="14"/>
  <c r="M6" i="13"/>
  <c r="M6" i="12"/>
  <c r="M6" i="11"/>
  <c r="M6" i="10"/>
  <c r="M6" i="9"/>
  <c r="M6" i="8"/>
  <c r="M6" i="7"/>
  <c r="M6" i="6"/>
  <c r="M6" i="5"/>
  <c r="M6" i="4"/>
  <c r="M6" i="3"/>
  <c r="M6" i="2"/>
  <c r="M6" i="1"/>
  <c r="M6" i="21"/>
  <c r="M6" i="57" l="1"/>
  <c r="M6" i="55"/>
  <c r="M6" i="53"/>
  <c r="M6" i="58" s="1"/>
  <c r="L18" i="20"/>
  <c r="L17" i="20"/>
  <c r="L14" i="20"/>
  <c r="L12" i="20"/>
  <c r="L11" i="20"/>
  <c r="L10" i="20"/>
  <c r="L9" i="20"/>
  <c r="L5" i="20"/>
  <c r="L4" i="20"/>
  <c r="L3" i="20"/>
  <c r="L18" i="19" l="1"/>
  <c r="L17" i="19"/>
  <c r="L14" i="19"/>
  <c r="L12" i="19"/>
  <c r="L11" i="19"/>
  <c r="L10" i="19"/>
  <c r="L9" i="19"/>
  <c r="L5" i="19"/>
  <c r="L4" i="19"/>
  <c r="L3" i="19"/>
  <c r="L18" i="18" l="1"/>
  <c r="L17" i="18"/>
  <c r="L14" i="18"/>
  <c r="L12" i="18"/>
  <c r="L11" i="18"/>
  <c r="L10" i="18"/>
  <c r="L9" i="18"/>
  <c r="L5" i="18"/>
  <c r="L4" i="18"/>
  <c r="L3" i="18"/>
  <c r="L18" i="17" l="1"/>
  <c r="L17" i="17"/>
  <c r="L14" i="17"/>
  <c r="L12" i="17"/>
  <c r="L11" i="17"/>
  <c r="L10" i="17"/>
  <c r="L9" i="17"/>
  <c r="L5" i="17"/>
  <c r="L4" i="17"/>
  <c r="L3" i="17"/>
  <c r="L18" i="16" l="1"/>
  <c r="L17" i="16"/>
  <c r="L14" i="16"/>
  <c r="L12" i="16"/>
  <c r="L11" i="16"/>
  <c r="L10" i="16"/>
  <c r="L9" i="16"/>
  <c r="L5" i="16"/>
  <c r="L4" i="16"/>
  <c r="L3" i="16"/>
  <c r="L18" i="15" l="1"/>
  <c r="L17" i="15"/>
  <c r="L14" i="15"/>
  <c r="L12" i="15"/>
  <c r="L11" i="15"/>
  <c r="L10" i="15"/>
  <c r="L9" i="15"/>
  <c r="L5" i="15"/>
  <c r="L4" i="15"/>
  <c r="L3" i="15"/>
  <c r="L18" i="14" l="1"/>
  <c r="L17" i="14"/>
  <c r="L14" i="14"/>
  <c r="L12" i="14"/>
  <c r="L11" i="14"/>
  <c r="L10" i="14"/>
  <c r="L9" i="14"/>
  <c r="L5" i="14"/>
  <c r="L4" i="14"/>
  <c r="L3" i="14"/>
  <c r="L18" i="13" l="1"/>
  <c r="L17" i="13"/>
  <c r="L14" i="13"/>
  <c r="L12" i="13"/>
  <c r="L11" i="13"/>
  <c r="L10" i="13"/>
  <c r="L9" i="13"/>
  <c r="L5" i="13"/>
  <c r="L4" i="13"/>
  <c r="L3" i="13"/>
  <c r="L18" i="12" l="1"/>
  <c r="L17" i="12"/>
  <c r="L14" i="12"/>
  <c r="L12" i="12"/>
  <c r="L11" i="12"/>
  <c r="L10" i="12"/>
  <c r="L9" i="12"/>
  <c r="L5" i="12"/>
  <c r="L4" i="12"/>
  <c r="L3" i="12"/>
  <c r="L18" i="11" l="1"/>
  <c r="L18" i="55" s="1"/>
  <c r="L17" i="11"/>
  <c r="L17" i="55" s="1"/>
  <c r="L14" i="11"/>
  <c r="L14" i="55" s="1"/>
  <c r="L12" i="11"/>
  <c r="L12" i="55" s="1"/>
  <c r="L11" i="11"/>
  <c r="L11" i="55" s="1"/>
  <c r="L10" i="11"/>
  <c r="L10" i="55" s="1"/>
  <c r="L9" i="11"/>
  <c r="L9" i="55" s="1"/>
  <c r="L5" i="11"/>
  <c r="L5" i="55" s="1"/>
  <c r="L4" i="11"/>
  <c r="L4" i="55" s="1"/>
  <c r="L3" i="11"/>
  <c r="L3" i="55" s="1"/>
  <c r="L18" i="10" l="1"/>
  <c r="L17" i="10"/>
  <c r="L14" i="10"/>
  <c r="L12" i="10"/>
  <c r="L11" i="10"/>
  <c r="L10" i="10"/>
  <c r="L9" i="10"/>
  <c r="L5" i="10"/>
  <c r="L4" i="10"/>
  <c r="L3" i="10"/>
  <c r="L18" i="9" l="1"/>
  <c r="L17" i="9"/>
  <c r="L14" i="9"/>
  <c r="L12" i="9"/>
  <c r="L11" i="9"/>
  <c r="L10" i="9"/>
  <c r="L9" i="9"/>
  <c r="L5" i="9"/>
  <c r="L4" i="9"/>
  <c r="L3" i="9"/>
  <c r="L11" i="48" l="1"/>
  <c r="L10" i="48"/>
  <c r="L9" i="48"/>
  <c r="L5" i="48"/>
  <c r="L4" i="48"/>
  <c r="L3" i="48"/>
  <c r="L18" i="8" l="1"/>
  <c r="L17" i="8"/>
  <c r="L14" i="8"/>
  <c r="L12" i="8"/>
  <c r="L11" i="8"/>
  <c r="L10" i="8"/>
  <c r="L9" i="8"/>
  <c r="L5" i="8"/>
  <c r="L4" i="8"/>
  <c r="L3" i="8"/>
  <c r="L18" i="7" l="1"/>
  <c r="L17" i="7"/>
  <c r="L14" i="7"/>
  <c r="L12" i="7"/>
  <c r="L11" i="7"/>
  <c r="L10" i="7"/>
  <c r="L9" i="7"/>
  <c r="L5" i="7"/>
  <c r="L4" i="7"/>
  <c r="L3" i="7"/>
  <c r="L18" i="6" l="1"/>
  <c r="L18" i="57" s="1"/>
  <c r="L17" i="6"/>
  <c r="L17" i="57" s="1"/>
  <c r="L14" i="6"/>
  <c r="L14" i="57" s="1"/>
  <c r="L12" i="6"/>
  <c r="L12" i="57" s="1"/>
  <c r="L11" i="6"/>
  <c r="L11" i="57" s="1"/>
  <c r="L10" i="6"/>
  <c r="L10" i="57" s="1"/>
  <c r="L9" i="6"/>
  <c r="L9" i="57" s="1"/>
  <c r="L5" i="6"/>
  <c r="L5" i="57" s="1"/>
  <c r="L4" i="6"/>
  <c r="L4" i="57" s="1"/>
  <c r="L3" i="6"/>
  <c r="L3" i="57" s="1"/>
  <c r="L18" i="5" l="1"/>
  <c r="L17" i="5"/>
  <c r="L14" i="5"/>
  <c r="L12" i="5"/>
  <c r="L11" i="5"/>
  <c r="L10" i="5"/>
  <c r="L9" i="5"/>
  <c r="L5" i="5"/>
  <c r="L4" i="5"/>
  <c r="L3" i="5"/>
  <c r="L18" i="4" l="1"/>
  <c r="L17" i="4"/>
  <c r="L14" i="4"/>
  <c r="L12" i="4"/>
  <c r="L11" i="4"/>
  <c r="L10" i="4"/>
  <c r="L9" i="4"/>
  <c r="L5" i="4"/>
  <c r="L4" i="4"/>
  <c r="L3" i="4"/>
  <c r="L18" i="3" l="1"/>
  <c r="L17" i="3"/>
  <c r="L14" i="3"/>
  <c r="L12" i="3"/>
  <c r="L11" i="3"/>
  <c r="L10" i="3"/>
  <c r="L9" i="3"/>
  <c r="L5" i="3"/>
  <c r="L4" i="3"/>
  <c r="L3" i="3"/>
  <c r="L18" i="2" l="1"/>
  <c r="L17" i="2"/>
  <c r="L14" i="2"/>
  <c r="L12" i="2"/>
  <c r="L11" i="2"/>
  <c r="L10" i="2"/>
  <c r="L9" i="2"/>
  <c r="L5" i="2"/>
  <c r="L4" i="2"/>
  <c r="L3" i="2"/>
  <c r="L18" i="1" l="1"/>
  <c r="L18" i="53" s="1"/>
  <c r="L17" i="1"/>
  <c r="L17" i="53" s="1"/>
  <c r="L14" i="1"/>
  <c r="L14" i="53" s="1"/>
  <c r="L12" i="1"/>
  <c r="L12" i="53" s="1"/>
  <c r="L11" i="1"/>
  <c r="L11" i="53" s="1"/>
  <c r="L10" i="1"/>
  <c r="L10" i="53" s="1"/>
  <c r="L9" i="1"/>
  <c r="L9" i="53" s="1"/>
  <c r="L5" i="1"/>
  <c r="L5" i="53" s="1"/>
  <c r="L4" i="1"/>
  <c r="L4" i="53" s="1"/>
  <c r="L3" i="1"/>
  <c r="L3" i="53" s="1"/>
  <c r="L17" i="58" l="1"/>
  <c r="L18" i="58"/>
  <c r="L9" i="58"/>
  <c r="L10" i="58"/>
  <c r="L11" i="58"/>
  <c r="L12" i="58"/>
  <c r="L14" i="58"/>
  <c r="L3" i="58"/>
  <c r="L4" i="58"/>
  <c r="L5" i="58"/>
  <c r="L18" i="21"/>
  <c r="L17" i="21"/>
  <c r="L14" i="21"/>
  <c r="L12" i="21"/>
  <c r="L11" i="21"/>
  <c r="L10" i="21"/>
  <c r="L9" i="21"/>
  <c r="L5" i="21"/>
  <c r="L4" i="21"/>
  <c r="L3" i="21"/>
  <c r="L13" i="20" l="1"/>
  <c r="L13" i="19"/>
  <c r="L13" i="18"/>
  <c r="L13" i="17"/>
  <c r="L13" i="16"/>
  <c r="L13" i="15"/>
  <c r="L13" i="14"/>
  <c r="L13" i="13"/>
  <c r="L13" i="12"/>
  <c r="L13" i="11"/>
  <c r="L13" i="10"/>
  <c r="L13" i="9"/>
  <c r="L13" i="8"/>
  <c r="L13" i="7"/>
  <c r="L13" i="6"/>
  <c r="L13" i="5"/>
  <c r="L13" i="4"/>
  <c r="L13" i="3"/>
  <c r="L13" i="2"/>
  <c r="L13" i="1"/>
  <c r="L13" i="21"/>
  <c r="L13" i="55" l="1"/>
  <c r="L13" i="53"/>
  <c r="L13" i="57"/>
  <c r="L2" i="20"/>
  <c r="L2" i="19"/>
  <c r="L2" i="18"/>
  <c r="L2" i="17"/>
  <c r="L2" i="16"/>
  <c r="L2" i="15"/>
  <c r="L2" i="14"/>
  <c r="L2" i="13"/>
  <c r="L2" i="12"/>
  <c r="L2" i="11"/>
  <c r="L2" i="10"/>
  <c r="L2" i="9"/>
  <c r="L2" i="48"/>
  <c r="L2" i="8"/>
  <c r="L2" i="7"/>
  <c r="L2" i="6"/>
  <c r="L2" i="5"/>
  <c r="L2" i="4"/>
  <c r="L2" i="3"/>
  <c r="L2" i="2"/>
  <c r="L2" i="1"/>
  <c r="L2" i="21"/>
  <c r="L2" i="55" l="1"/>
  <c r="L2" i="57"/>
  <c r="L2" i="53"/>
  <c r="L13" i="58"/>
  <c r="L6" i="20"/>
  <c r="L6" i="19"/>
  <c r="L6" i="18"/>
  <c r="L6" i="17"/>
  <c r="L6" i="16"/>
  <c r="L6" i="15"/>
  <c r="L6" i="14"/>
  <c r="L6" i="13"/>
  <c r="L6" i="12"/>
  <c r="L6" i="11"/>
  <c r="L6" i="10"/>
  <c r="L6" i="9"/>
  <c r="L6" i="8"/>
  <c r="L6" i="7"/>
  <c r="L6" i="6"/>
  <c r="L6" i="5"/>
  <c r="L6" i="4"/>
  <c r="L6" i="3"/>
  <c r="L6" i="2"/>
  <c r="L6" i="1"/>
  <c r="L6" i="21"/>
  <c r="L2" i="58" l="1"/>
  <c r="L6" i="57"/>
  <c r="L6" i="55"/>
  <c r="L6" i="53"/>
  <c r="K18" i="20"/>
  <c r="K17" i="20"/>
  <c r="K14" i="20"/>
  <c r="K12" i="20"/>
  <c r="K11" i="20"/>
  <c r="K10" i="20"/>
  <c r="K9" i="20"/>
  <c r="K5" i="20"/>
  <c r="K4" i="20"/>
  <c r="K3" i="20"/>
  <c r="L6" i="58" l="1"/>
  <c r="K18" i="19"/>
  <c r="K17" i="19"/>
  <c r="K14" i="19"/>
  <c r="K12" i="19"/>
  <c r="K11" i="19"/>
  <c r="K10" i="19"/>
  <c r="K9" i="19"/>
  <c r="K5" i="19"/>
  <c r="K4" i="19"/>
  <c r="K3" i="19"/>
  <c r="K18" i="18" l="1"/>
  <c r="K17" i="18"/>
  <c r="K14" i="18"/>
  <c r="K12" i="18"/>
  <c r="K11" i="18"/>
  <c r="K10" i="18"/>
  <c r="K9" i="18"/>
  <c r="K5" i="18"/>
  <c r="K4" i="18"/>
  <c r="K3" i="18"/>
  <c r="K18" i="17" l="1"/>
  <c r="K17" i="17"/>
  <c r="K14" i="17"/>
  <c r="K12" i="17"/>
  <c r="K11" i="17"/>
  <c r="K10" i="17"/>
  <c r="K9" i="17"/>
  <c r="K5" i="17"/>
  <c r="K4" i="17"/>
  <c r="K3" i="17"/>
  <c r="K18" i="16" l="1"/>
  <c r="K17" i="16"/>
  <c r="K14" i="16"/>
  <c r="K12" i="16"/>
  <c r="K11" i="16"/>
  <c r="K10" i="16"/>
  <c r="K9" i="16"/>
  <c r="K5" i="16"/>
  <c r="K4" i="16"/>
  <c r="K3" i="16"/>
  <c r="K18" i="15" l="1"/>
  <c r="K17" i="15"/>
  <c r="K14" i="15"/>
  <c r="K12" i="15"/>
  <c r="K11" i="15"/>
  <c r="K10" i="15"/>
  <c r="K9" i="15"/>
  <c r="K5" i="15"/>
  <c r="K4" i="15"/>
  <c r="K3" i="15"/>
  <c r="K18" i="14" l="1"/>
  <c r="K17" i="14"/>
  <c r="K14" i="14"/>
  <c r="K12" i="14"/>
  <c r="K11" i="14"/>
  <c r="K10" i="14"/>
  <c r="K9" i="14"/>
  <c r="K5" i="14"/>
  <c r="K4" i="14"/>
  <c r="K3" i="14"/>
  <c r="K18" i="13" l="1"/>
  <c r="K17" i="13"/>
  <c r="K14" i="13"/>
  <c r="K12" i="13"/>
  <c r="K11" i="13"/>
  <c r="K10" i="13"/>
  <c r="K9" i="13"/>
  <c r="K5" i="13"/>
  <c r="K4" i="13"/>
  <c r="K3" i="13"/>
  <c r="K18" i="12" l="1"/>
  <c r="K17" i="12"/>
  <c r="K14" i="12"/>
  <c r="K12" i="12"/>
  <c r="K11" i="12"/>
  <c r="K10" i="12"/>
  <c r="K9" i="12"/>
  <c r="K5" i="12"/>
  <c r="K4" i="12"/>
  <c r="K3" i="12"/>
  <c r="K18" i="11" l="1"/>
  <c r="K18" i="55" s="1"/>
  <c r="K17" i="11"/>
  <c r="K17" i="55" s="1"/>
  <c r="K14" i="11"/>
  <c r="K14" i="55" s="1"/>
  <c r="K12" i="11"/>
  <c r="K12" i="55" s="1"/>
  <c r="K11" i="11"/>
  <c r="K11" i="55" s="1"/>
  <c r="K10" i="11"/>
  <c r="K10" i="55" s="1"/>
  <c r="K9" i="11"/>
  <c r="K9" i="55" s="1"/>
  <c r="K5" i="11"/>
  <c r="K5" i="55" s="1"/>
  <c r="K4" i="11"/>
  <c r="K4" i="55" s="1"/>
  <c r="K3" i="11"/>
  <c r="K3" i="55" s="1"/>
  <c r="K18" i="10" l="1"/>
  <c r="K17" i="10"/>
  <c r="K14" i="10"/>
  <c r="K12" i="10"/>
  <c r="K11" i="10"/>
  <c r="K10" i="10"/>
  <c r="K9" i="10"/>
  <c r="K5" i="10"/>
  <c r="K4" i="10"/>
  <c r="K3" i="10"/>
  <c r="K18" i="9" l="1"/>
  <c r="K17" i="9"/>
  <c r="K14" i="9"/>
  <c r="K12" i="9"/>
  <c r="K11" i="9"/>
  <c r="K10" i="9"/>
  <c r="K9" i="9"/>
  <c r="K5" i="9"/>
  <c r="K4" i="9"/>
  <c r="K3" i="9"/>
  <c r="K11" i="48" l="1"/>
  <c r="K10" i="48"/>
  <c r="K9" i="48"/>
  <c r="K5" i="48"/>
  <c r="K4" i="48"/>
  <c r="K3" i="48"/>
  <c r="K18" i="8" l="1"/>
  <c r="K17" i="8"/>
  <c r="K14" i="8"/>
  <c r="K12" i="8"/>
  <c r="K11" i="8"/>
  <c r="K10" i="8"/>
  <c r="K9" i="8"/>
  <c r="K5" i="8"/>
  <c r="K4" i="8"/>
  <c r="K3" i="8"/>
  <c r="K18" i="7" l="1"/>
  <c r="K17" i="7"/>
  <c r="K14" i="7"/>
  <c r="K12" i="7"/>
  <c r="K11" i="7"/>
  <c r="K10" i="7"/>
  <c r="K9" i="7"/>
  <c r="K5" i="7"/>
  <c r="K4" i="7"/>
  <c r="K3" i="7"/>
  <c r="K18" i="6" l="1"/>
  <c r="K18" i="57" s="1"/>
  <c r="K17" i="6"/>
  <c r="K17" i="57" s="1"/>
  <c r="K14" i="6"/>
  <c r="K14" i="57" s="1"/>
  <c r="K12" i="6"/>
  <c r="K12" i="57" s="1"/>
  <c r="K11" i="6"/>
  <c r="K11" i="57" s="1"/>
  <c r="K10" i="6"/>
  <c r="K10" i="57" s="1"/>
  <c r="K9" i="6"/>
  <c r="K9" i="57" s="1"/>
  <c r="K5" i="6"/>
  <c r="K5" i="57" s="1"/>
  <c r="K4" i="6"/>
  <c r="K4" i="57" s="1"/>
  <c r="K3" i="6"/>
  <c r="K3" i="57" s="1"/>
  <c r="K18" i="5" l="1"/>
  <c r="K17" i="5"/>
  <c r="K14" i="5"/>
  <c r="K12" i="5"/>
  <c r="K11" i="5"/>
  <c r="K10" i="5"/>
  <c r="K9" i="5"/>
  <c r="K5" i="5"/>
  <c r="K4" i="5"/>
  <c r="K3" i="5"/>
  <c r="K18" i="4" l="1"/>
  <c r="K17" i="4"/>
  <c r="K14" i="4"/>
  <c r="K12" i="4"/>
  <c r="K11" i="4"/>
  <c r="K10" i="4"/>
  <c r="K9" i="4"/>
  <c r="K5" i="4"/>
  <c r="K4" i="4"/>
  <c r="K3" i="4"/>
  <c r="K18" i="3" l="1"/>
  <c r="K17" i="3"/>
  <c r="K14" i="3"/>
  <c r="K12" i="3"/>
  <c r="K11" i="3"/>
  <c r="K10" i="3"/>
  <c r="K9" i="3"/>
  <c r="K5" i="3"/>
  <c r="K4" i="3"/>
  <c r="K3" i="3"/>
  <c r="K18" i="2" l="1"/>
  <c r="K17" i="2"/>
  <c r="K14" i="2"/>
  <c r="K12" i="2"/>
  <c r="K11" i="2"/>
  <c r="K10" i="2"/>
  <c r="K9" i="2"/>
  <c r="K5" i="2"/>
  <c r="K4" i="2"/>
  <c r="K3" i="2"/>
  <c r="K18" i="1" l="1"/>
  <c r="K18" i="53" s="1"/>
  <c r="K18" i="58" s="1"/>
  <c r="K17" i="1"/>
  <c r="K17" i="53" s="1"/>
  <c r="K17" i="58" s="1"/>
  <c r="K14" i="1"/>
  <c r="K14" i="53" s="1"/>
  <c r="K14" i="58" s="1"/>
  <c r="K12" i="1"/>
  <c r="K12" i="53" s="1"/>
  <c r="K12" i="58" s="1"/>
  <c r="K11" i="1"/>
  <c r="K11" i="53" s="1"/>
  <c r="K11" i="58" s="1"/>
  <c r="K10" i="1"/>
  <c r="K10" i="53" s="1"/>
  <c r="K10" i="58" s="1"/>
  <c r="K9" i="1"/>
  <c r="K9" i="53" s="1"/>
  <c r="K9" i="58" s="1"/>
  <c r="K5" i="1"/>
  <c r="K5" i="53" s="1"/>
  <c r="K5" i="58" s="1"/>
  <c r="K4" i="1"/>
  <c r="K4" i="53" s="1"/>
  <c r="K4" i="58" s="1"/>
  <c r="K3" i="1"/>
  <c r="K3" i="53" s="1"/>
  <c r="K3" i="58" s="1"/>
  <c r="K13" i="20" l="1"/>
  <c r="K13" i="19"/>
  <c r="K13" i="18"/>
  <c r="K13" i="17"/>
  <c r="K13" i="16"/>
  <c r="K13" i="15"/>
  <c r="K13" i="14"/>
  <c r="K13" i="13"/>
  <c r="K13" i="12"/>
  <c r="K13" i="11"/>
  <c r="K13" i="10"/>
  <c r="K13" i="9"/>
  <c r="K13" i="8"/>
  <c r="K13" i="7"/>
  <c r="K13" i="6"/>
  <c r="K13" i="5"/>
  <c r="K13" i="4"/>
  <c r="K13" i="3"/>
  <c r="K13" i="2"/>
  <c r="K13" i="1"/>
  <c r="K13" i="21"/>
  <c r="K13" i="55" l="1"/>
  <c r="K13" i="57"/>
  <c r="K13" i="53"/>
  <c r="K2" i="20"/>
  <c r="K2" i="19"/>
  <c r="K2" i="18"/>
  <c r="K2" i="17"/>
  <c r="K2" i="16"/>
  <c r="K2" i="15"/>
  <c r="K2" i="14"/>
  <c r="K2" i="13"/>
  <c r="K2" i="12"/>
  <c r="K2" i="11"/>
  <c r="K2" i="10"/>
  <c r="K2" i="9"/>
  <c r="K2" i="48"/>
  <c r="K2" i="8"/>
  <c r="K2" i="7"/>
  <c r="K2" i="6"/>
  <c r="K2" i="5"/>
  <c r="K2" i="4"/>
  <c r="K2" i="3"/>
  <c r="K2" i="2"/>
  <c r="K2" i="1"/>
  <c r="K2" i="21"/>
  <c r="K2" i="55" l="1"/>
  <c r="K13" i="58"/>
  <c r="K2" i="53"/>
  <c r="K2" i="57"/>
  <c r="K18" i="21"/>
  <c r="K17" i="21"/>
  <c r="K14" i="21"/>
  <c r="K12" i="21"/>
  <c r="K11" i="21"/>
  <c r="K10" i="21"/>
  <c r="K9" i="21"/>
  <c r="K5" i="21"/>
  <c r="K4" i="21"/>
  <c r="K3" i="21"/>
  <c r="K2" i="58" l="1"/>
  <c r="K6" i="20"/>
  <c r="K6" i="19"/>
  <c r="K6" i="18"/>
  <c r="K6" i="17"/>
  <c r="K6" i="16"/>
  <c r="K6" i="15"/>
  <c r="K6" i="14"/>
  <c r="K6" i="13"/>
  <c r="K6" i="12"/>
  <c r="K6" i="11"/>
  <c r="K6" i="10"/>
  <c r="K6" i="9"/>
  <c r="K6" i="8"/>
  <c r="K6" i="7"/>
  <c r="K6" i="6"/>
  <c r="K6" i="5"/>
  <c r="K6" i="4"/>
  <c r="K6" i="3"/>
  <c r="K6" i="2"/>
  <c r="K6" i="1"/>
  <c r="K6" i="21"/>
  <c r="K6" i="57" l="1"/>
  <c r="K6" i="55"/>
  <c r="K6" i="53"/>
  <c r="J18" i="21"/>
  <c r="J17" i="21"/>
  <c r="J14" i="21"/>
  <c r="J13" i="21"/>
  <c r="K6" i="58" l="1"/>
  <c r="J12" i="21"/>
  <c r="J11" i="21"/>
  <c r="J10" i="21"/>
  <c r="J9" i="21"/>
  <c r="J5" i="21"/>
  <c r="J4" i="21"/>
  <c r="J3" i="21"/>
  <c r="J18" i="20" l="1"/>
  <c r="J17" i="20"/>
  <c r="J14" i="20"/>
  <c r="J12" i="20"/>
  <c r="J11" i="20"/>
  <c r="J10" i="20"/>
  <c r="J9" i="20"/>
  <c r="J5" i="20"/>
  <c r="J4" i="20"/>
  <c r="J3" i="20"/>
  <c r="J18" i="19" l="1"/>
  <c r="J17" i="19"/>
  <c r="J14" i="19"/>
  <c r="J12" i="19"/>
  <c r="J11" i="19"/>
  <c r="J10" i="19"/>
  <c r="J9" i="19"/>
  <c r="J5" i="19"/>
  <c r="J4" i="19"/>
  <c r="J3" i="19"/>
  <c r="J18" i="18" l="1"/>
  <c r="J17" i="18"/>
  <c r="J14" i="18"/>
  <c r="J12" i="18"/>
  <c r="J11" i="18"/>
  <c r="J10" i="18"/>
  <c r="J9" i="18"/>
  <c r="J5" i="18"/>
  <c r="J4" i="18"/>
  <c r="J3" i="18"/>
  <c r="J18" i="17" l="1"/>
  <c r="J17" i="17"/>
  <c r="J14" i="17"/>
  <c r="J12" i="17"/>
  <c r="J11" i="17"/>
  <c r="J10" i="17"/>
  <c r="J9" i="17"/>
  <c r="J5" i="17"/>
  <c r="J4" i="17"/>
  <c r="J3" i="17"/>
  <c r="J18" i="16" l="1"/>
  <c r="J17" i="16"/>
  <c r="J14" i="16"/>
  <c r="J12" i="16"/>
  <c r="J11" i="16"/>
  <c r="J10" i="16"/>
  <c r="J9" i="16"/>
  <c r="J5" i="16"/>
  <c r="J4" i="16"/>
  <c r="J3" i="16"/>
  <c r="J18" i="15" l="1"/>
  <c r="J17" i="15"/>
  <c r="J14" i="15"/>
  <c r="J12" i="15"/>
  <c r="J11" i="15"/>
  <c r="J10" i="15"/>
  <c r="J9" i="15"/>
  <c r="J5" i="15"/>
  <c r="J4" i="15"/>
  <c r="J3" i="15"/>
  <c r="J18" i="14" l="1"/>
  <c r="J17" i="14"/>
  <c r="J14" i="14"/>
  <c r="J12" i="14"/>
  <c r="J11" i="14"/>
  <c r="J10" i="14"/>
  <c r="J9" i="14"/>
  <c r="J5" i="14"/>
  <c r="J4" i="14"/>
  <c r="J3" i="14"/>
  <c r="J18" i="13" l="1"/>
  <c r="J17" i="13"/>
  <c r="J14" i="13"/>
  <c r="J12" i="13"/>
  <c r="J11" i="13"/>
  <c r="J10" i="13"/>
  <c r="J9" i="13"/>
  <c r="J5" i="13"/>
  <c r="J4" i="13"/>
  <c r="J3" i="13"/>
  <c r="J18" i="12" l="1"/>
  <c r="J17" i="12"/>
  <c r="J14" i="12"/>
  <c r="J12" i="12"/>
  <c r="J11" i="12"/>
  <c r="J10" i="12"/>
  <c r="J9" i="12"/>
  <c r="J5" i="12"/>
  <c r="J4" i="12"/>
  <c r="J3" i="12"/>
  <c r="J18" i="11" l="1"/>
  <c r="J18" i="55" s="1"/>
  <c r="J17" i="11"/>
  <c r="J17" i="55" s="1"/>
  <c r="J14" i="11"/>
  <c r="J14" i="55" s="1"/>
  <c r="J12" i="11"/>
  <c r="J12" i="55" s="1"/>
  <c r="J11" i="11"/>
  <c r="J11" i="55" s="1"/>
  <c r="J10" i="11"/>
  <c r="J10" i="55" s="1"/>
  <c r="J9" i="11"/>
  <c r="J9" i="55" s="1"/>
  <c r="J5" i="11"/>
  <c r="J5" i="55" s="1"/>
  <c r="J4" i="11"/>
  <c r="J4" i="55" s="1"/>
  <c r="J3" i="11"/>
  <c r="J3" i="55" s="1"/>
  <c r="J18" i="10" l="1"/>
  <c r="J17" i="10"/>
  <c r="J14" i="10"/>
  <c r="J12" i="10"/>
  <c r="J11" i="10"/>
  <c r="J10" i="10"/>
  <c r="J9" i="10"/>
  <c r="J5" i="10"/>
  <c r="J4" i="10"/>
  <c r="J3" i="10"/>
  <c r="J18" i="9" l="1"/>
  <c r="J17" i="9"/>
  <c r="J14" i="9"/>
  <c r="J12" i="9"/>
  <c r="J11" i="9"/>
  <c r="J10" i="9"/>
  <c r="J9" i="9"/>
  <c r="J5" i="9"/>
  <c r="J4" i="9"/>
  <c r="J3" i="9"/>
  <c r="J11" i="48" l="1"/>
  <c r="J10" i="48"/>
  <c r="J9" i="48"/>
  <c r="J5" i="48"/>
  <c r="J4" i="48"/>
  <c r="J3" i="48"/>
  <c r="J18" i="8" l="1"/>
  <c r="J17" i="8"/>
  <c r="J14" i="8"/>
  <c r="J12" i="8"/>
  <c r="J11" i="8"/>
  <c r="J10" i="8"/>
  <c r="J9" i="8"/>
  <c r="J5" i="8"/>
  <c r="J4" i="8"/>
  <c r="J3" i="8"/>
  <c r="J18" i="7" l="1"/>
  <c r="J17" i="7"/>
  <c r="J14" i="7"/>
  <c r="J12" i="7"/>
  <c r="J11" i="7"/>
  <c r="J10" i="7"/>
  <c r="J9" i="7"/>
  <c r="J5" i="7"/>
  <c r="J4" i="7"/>
  <c r="J3" i="7"/>
  <c r="J18" i="6" l="1"/>
  <c r="J18" i="57" s="1"/>
  <c r="J17" i="6"/>
  <c r="J17" i="57" s="1"/>
  <c r="J14" i="6"/>
  <c r="J14" i="57" s="1"/>
  <c r="J12" i="6"/>
  <c r="J12" i="57" s="1"/>
  <c r="J11" i="6"/>
  <c r="J11" i="57" s="1"/>
  <c r="J10" i="6"/>
  <c r="J10" i="57" s="1"/>
  <c r="J9" i="6"/>
  <c r="J9" i="57" s="1"/>
  <c r="J5" i="6"/>
  <c r="J5" i="57" s="1"/>
  <c r="J4" i="6"/>
  <c r="J4" i="57" s="1"/>
  <c r="J3" i="6"/>
  <c r="J3" i="57" s="1"/>
  <c r="J18" i="5" l="1"/>
  <c r="J17" i="5"/>
  <c r="J14" i="5"/>
  <c r="J12" i="5"/>
  <c r="J11" i="5"/>
  <c r="J10" i="5"/>
  <c r="J9" i="5"/>
  <c r="J5" i="5"/>
  <c r="J4" i="5"/>
  <c r="J3" i="5"/>
  <c r="J18" i="4" l="1"/>
  <c r="J17" i="4"/>
  <c r="J14" i="4"/>
  <c r="J12" i="4"/>
  <c r="J11" i="4"/>
  <c r="J10" i="4"/>
  <c r="J9" i="4"/>
  <c r="J5" i="4"/>
  <c r="J4" i="4"/>
  <c r="J3" i="4"/>
  <c r="J18" i="3" l="1"/>
  <c r="J17" i="3"/>
  <c r="J14" i="3"/>
  <c r="J12" i="3"/>
  <c r="J11" i="3"/>
  <c r="J10" i="3"/>
  <c r="J9" i="3"/>
  <c r="J5" i="3"/>
  <c r="J4" i="3"/>
  <c r="J3" i="3"/>
  <c r="J18" i="2" l="1"/>
  <c r="J17" i="2"/>
  <c r="J14" i="2"/>
  <c r="J12" i="2"/>
  <c r="J11" i="2"/>
  <c r="J10" i="2"/>
  <c r="J9" i="2"/>
  <c r="J5" i="2"/>
  <c r="J4" i="2"/>
  <c r="J3" i="2"/>
  <c r="J18" i="1" l="1"/>
  <c r="J18" i="53" s="1"/>
  <c r="J18" i="58" s="1"/>
  <c r="J17" i="1"/>
  <c r="J17" i="53" s="1"/>
  <c r="J17" i="58" s="1"/>
  <c r="J14" i="1"/>
  <c r="J14" i="53" s="1"/>
  <c r="J14" i="58" s="1"/>
  <c r="J12" i="1"/>
  <c r="J12" i="53" s="1"/>
  <c r="J12" i="58" s="1"/>
  <c r="J11" i="1"/>
  <c r="J11" i="53" s="1"/>
  <c r="J11" i="58" s="1"/>
  <c r="J10" i="1"/>
  <c r="J10" i="53" s="1"/>
  <c r="J10" i="58" s="1"/>
  <c r="J9" i="1"/>
  <c r="J9" i="53" s="1"/>
  <c r="J9" i="58" s="1"/>
  <c r="J5" i="1"/>
  <c r="J5" i="53" s="1"/>
  <c r="J5" i="58" s="1"/>
  <c r="J4" i="1"/>
  <c r="J4" i="53" s="1"/>
  <c r="J4" i="58" s="1"/>
  <c r="J3" i="1"/>
  <c r="J3" i="53" s="1"/>
  <c r="J3" i="58" s="1"/>
  <c r="J13" i="20" l="1"/>
  <c r="J13" i="19"/>
  <c r="J13" i="18"/>
  <c r="J13" i="17"/>
  <c r="J13" i="16"/>
  <c r="J13" i="15"/>
  <c r="J13" i="14"/>
  <c r="J13" i="13"/>
  <c r="J13" i="12"/>
  <c r="J13" i="11"/>
  <c r="J13" i="10"/>
  <c r="J13" i="9"/>
  <c r="J2" i="9"/>
  <c r="J13" i="8"/>
  <c r="J13" i="7"/>
  <c r="J13" i="6"/>
  <c r="J13" i="5"/>
  <c r="J13" i="4"/>
  <c r="J13" i="3"/>
  <c r="J13" i="2"/>
  <c r="J13" i="1"/>
  <c r="J13" i="55" l="1"/>
  <c r="J13" i="57"/>
  <c r="J13" i="53"/>
  <c r="J2" i="20"/>
  <c r="J2" i="19"/>
  <c r="J2" i="18"/>
  <c r="J2" i="17"/>
  <c r="J2" i="16"/>
  <c r="J2" i="15"/>
  <c r="J2" i="14"/>
  <c r="J2" i="13"/>
  <c r="J2" i="12"/>
  <c r="J2" i="11"/>
  <c r="J2" i="10"/>
  <c r="J2" i="48"/>
  <c r="J2" i="8"/>
  <c r="J2" i="7"/>
  <c r="J2" i="6"/>
  <c r="J2" i="5"/>
  <c r="J2" i="4"/>
  <c r="J2" i="3"/>
  <c r="J2" i="2"/>
  <c r="J2" i="1"/>
  <c r="J2" i="21"/>
  <c r="J2" i="53" l="1"/>
  <c r="J2" i="57"/>
  <c r="J2" i="55"/>
  <c r="J13" i="58"/>
  <c r="J6" i="21"/>
  <c r="J6" i="1"/>
  <c r="J6" i="2"/>
  <c r="J6" i="3"/>
  <c r="J6" i="4"/>
  <c r="J6" i="5"/>
  <c r="J6" i="6"/>
  <c r="J6" i="7"/>
  <c r="J6" i="8"/>
  <c r="J6" i="9"/>
  <c r="J6" i="10"/>
  <c r="J6" i="11"/>
  <c r="J6" i="12"/>
  <c r="J6" i="13"/>
  <c r="J6" i="14"/>
  <c r="J6" i="15"/>
  <c r="J6" i="16"/>
  <c r="J6" i="17"/>
  <c r="J6" i="18"/>
  <c r="J6" i="19"/>
  <c r="J6" i="20"/>
  <c r="J2" i="58" l="1"/>
  <c r="J6" i="55"/>
  <c r="J6" i="57"/>
  <c r="J6" i="53"/>
  <c r="I12" i="21"/>
  <c r="J6" i="58" l="1"/>
  <c r="I18" i="20"/>
  <c r="I17" i="20"/>
  <c r="I14" i="20"/>
  <c r="I12" i="20"/>
  <c r="I11" i="20"/>
  <c r="I10" i="20"/>
  <c r="I9" i="20"/>
  <c r="I5" i="20"/>
  <c r="I4" i="20"/>
  <c r="I3" i="20"/>
  <c r="I18" i="19" l="1"/>
  <c r="I17" i="19"/>
  <c r="I14" i="19"/>
  <c r="I12" i="19"/>
  <c r="I11" i="19"/>
  <c r="I10" i="19"/>
  <c r="I9" i="19"/>
  <c r="I5" i="19"/>
  <c r="I4" i="19"/>
  <c r="I3" i="19"/>
  <c r="I18" i="18" l="1"/>
  <c r="I17" i="18"/>
  <c r="I14" i="18"/>
  <c r="I12" i="18"/>
  <c r="I11" i="18"/>
  <c r="I10" i="18"/>
  <c r="I9" i="18"/>
  <c r="I5" i="18"/>
  <c r="I4" i="18"/>
  <c r="I3" i="18"/>
  <c r="I18" i="17" l="1"/>
  <c r="I17" i="17"/>
  <c r="I14" i="17"/>
  <c r="I12" i="17"/>
  <c r="I11" i="17"/>
  <c r="I10" i="17"/>
  <c r="I9" i="17"/>
  <c r="I5" i="17"/>
  <c r="I4" i="17"/>
  <c r="I3" i="17"/>
  <c r="I18" i="16" l="1"/>
  <c r="I17" i="16"/>
  <c r="I14" i="16"/>
  <c r="I12" i="16"/>
  <c r="I11" i="16"/>
  <c r="I10" i="16"/>
  <c r="I9" i="16"/>
  <c r="I5" i="16"/>
  <c r="I4" i="16"/>
  <c r="I3" i="16"/>
  <c r="I18" i="15" l="1"/>
  <c r="I17" i="15"/>
  <c r="I14" i="15"/>
  <c r="I12" i="15"/>
  <c r="I11" i="15"/>
  <c r="I10" i="15"/>
  <c r="I9" i="15"/>
  <c r="I5" i="15"/>
  <c r="I4" i="15"/>
  <c r="I3" i="15"/>
  <c r="I18" i="14" l="1"/>
  <c r="I17" i="14"/>
  <c r="I14" i="14"/>
  <c r="I12" i="14"/>
  <c r="I11" i="14"/>
  <c r="I10" i="14"/>
  <c r="I9" i="14"/>
  <c r="I5" i="14"/>
  <c r="I4" i="14"/>
  <c r="I3" i="14"/>
  <c r="I18" i="13" l="1"/>
  <c r="I17" i="13"/>
  <c r="I14" i="13"/>
  <c r="I12" i="13"/>
  <c r="I11" i="13"/>
  <c r="I10" i="13"/>
  <c r="I9" i="13"/>
  <c r="I5" i="13"/>
  <c r="I4" i="13"/>
  <c r="I3" i="13"/>
  <c r="I18" i="12" l="1"/>
  <c r="I17" i="12"/>
  <c r="I14" i="12"/>
  <c r="I12" i="12"/>
  <c r="I11" i="12"/>
  <c r="I10" i="12"/>
  <c r="I9" i="12"/>
  <c r="I5" i="12"/>
  <c r="I4" i="12"/>
  <c r="I3" i="12"/>
  <c r="I18" i="11" l="1"/>
  <c r="I18" i="55" s="1"/>
  <c r="I17" i="11"/>
  <c r="I17" i="55" s="1"/>
  <c r="I14" i="11"/>
  <c r="I14" i="55" s="1"/>
  <c r="I12" i="11"/>
  <c r="I12" i="55" s="1"/>
  <c r="I11" i="11"/>
  <c r="I11" i="55" s="1"/>
  <c r="I10" i="11"/>
  <c r="I10" i="55" s="1"/>
  <c r="I9" i="11"/>
  <c r="I9" i="55" s="1"/>
  <c r="I5" i="11"/>
  <c r="I5" i="55" s="1"/>
  <c r="I4" i="11"/>
  <c r="I4" i="55" s="1"/>
  <c r="I3" i="11"/>
  <c r="I3" i="55" s="1"/>
  <c r="I18" i="10" l="1"/>
  <c r="I17" i="10"/>
  <c r="I14" i="10"/>
  <c r="I12" i="10"/>
  <c r="I11" i="10"/>
  <c r="I10" i="10"/>
  <c r="I9" i="10"/>
  <c r="I5" i="10"/>
  <c r="I4" i="10"/>
  <c r="I3" i="10"/>
  <c r="I18" i="9" l="1"/>
  <c r="I17" i="9"/>
  <c r="I14" i="9"/>
  <c r="I12" i="9"/>
  <c r="I11" i="9"/>
  <c r="I10" i="9"/>
  <c r="I9" i="9"/>
  <c r="I5" i="9"/>
  <c r="I4" i="9"/>
  <c r="I3" i="9"/>
  <c r="I11" i="48" l="1"/>
  <c r="I10" i="48"/>
  <c r="I9" i="48"/>
  <c r="I5" i="48"/>
  <c r="I4" i="48"/>
  <c r="I3" i="48"/>
  <c r="I18" i="8" l="1"/>
  <c r="I17" i="8"/>
  <c r="I14" i="8"/>
  <c r="I12" i="8"/>
  <c r="I11" i="8"/>
  <c r="I10" i="8"/>
  <c r="I9" i="8"/>
  <c r="I5" i="8"/>
  <c r="I4" i="8"/>
  <c r="I3" i="8"/>
  <c r="I18" i="7" l="1"/>
  <c r="I17" i="7"/>
  <c r="I14" i="7"/>
  <c r="I12" i="7"/>
  <c r="I11" i="7"/>
  <c r="I10" i="7"/>
  <c r="I9" i="7"/>
  <c r="I5" i="7"/>
  <c r="I4" i="7"/>
  <c r="I3" i="7"/>
  <c r="I18" i="6" l="1"/>
  <c r="I18" i="57" s="1"/>
  <c r="I17" i="6"/>
  <c r="I17" i="57" s="1"/>
  <c r="I14" i="6"/>
  <c r="I14" i="57" s="1"/>
  <c r="I12" i="6"/>
  <c r="I12" i="57" s="1"/>
  <c r="I11" i="6"/>
  <c r="I11" i="57" s="1"/>
  <c r="I10" i="6"/>
  <c r="I10" i="57" s="1"/>
  <c r="I9" i="6"/>
  <c r="I9" i="57" s="1"/>
  <c r="I5" i="6"/>
  <c r="I5" i="57" s="1"/>
  <c r="I4" i="6"/>
  <c r="I4" i="57" s="1"/>
  <c r="I3" i="6"/>
  <c r="I3" i="57" s="1"/>
  <c r="I18" i="5" l="1"/>
  <c r="I17" i="5"/>
  <c r="I14" i="5"/>
  <c r="I12" i="5"/>
  <c r="I11" i="5"/>
  <c r="I10" i="5"/>
  <c r="I9" i="5"/>
  <c r="I5" i="5"/>
  <c r="I4" i="5"/>
  <c r="I3" i="5"/>
  <c r="I18" i="4" l="1"/>
  <c r="I17" i="4"/>
  <c r="I14" i="4"/>
  <c r="I12" i="4"/>
  <c r="I11" i="4"/>
  <c r="I10" i="4"/>
  <c r="I9" i="4"/>
  <c r="I5" i="4"/>
  <c r="I4" i="4"/>
  <c r="I3" i="4"/>
  <c r="I18" i="3" l="1"/>
  <c r="I17" i="3"/>
  <c r="I14" i="3"/>
  <c r="I12" i="3"/>
  <c r="I11" i="3"/>
  <c r="I10" i="3"/>
  <c r="I9" i="3"/>
  <c r="I5" i="3"/>
  <c r="I4" i="3"/>
  <c r="I3" i="3"/>
  <c r="I18" i="2" l="1"/>
  <c r="I17" i="2"/>
  <c r="I14" i="2"/>
  <c r="I12" i="2"/>
  <c r="I11" i="2"/>
  <c r="I10" i="2"/>
  <c r="I9" i="2"/>
  <c r="I5" i="2"/>
  <c r="I4" i="2"/>
  <c r="I3" i="2"/>
  <c r="I18" i="1" l="1"/>
  <c r="I18" i="53" s="1"/>
  <c r="I18" i="58" s="1"/>
  <c r="I17" i="1"/>
  <c r="I17" i="53" s="1"/>
  <c r="I17" i="58" s="1"/>
  <c r="I14" i="1"/>
  <c r="I14" i="53" s="1"/>
  <c r="I14" i="58" s="1"/>
  <c r="I12" i="1"/>
  <c r="I12" i="53" s="1"/>
  <c r="I12" i="58" s="1"/>
  <c r="I11" i="1"/>
  <c r="I11" i="53" s="1"/>
  <c r="I11" i="58" s="1"/>
  <c r="I10" i="1"/>
  <c r="I10" i="53" s="1"/>
  <c r="I10" i="58" s="1"/>
  <c r="I9" i="1"/>
  <c r="I9" i="53" s="1"/>
  <c r="I9" i="58" s="1"/>
  <c r="I5" i="1"/>
  <c r="I5" i="53" s="1"/>
  <c r="I5" i="58" s="1"/>
  <c r="I4" i="1"/>
  <c r="I4" i="53" s="1"/>
  <c r="I4" i="58" s="1"/>
  <c r="I3" i="1"/>
  <c r="I3" i="53" s="1"/>
  <c r="I3" i="58" s="1"/>
  <c r="I18" i="21" l="1"/>
  <c r="I17" i="21"/>
  <c r="I14" i="21"/>
  <c r="I11" i="21"/>
  <c r="I10" i="21"/>
  <c r="I9" i="21"/>
  <c r="I5" i="21"/>
  <c r="I4" i="21"/>
  <c r="I3" i="21"/>
  <c r="I13" i="20" l="1"/>
  <c r="I13" i="19"/>
  <c r="I13" i="18"/>
  <c r="I13" i="17"/>
  <c r="I13" i="16"/>
  <c r="I13" i="15"/>
  <c r="I13" i="14"/>
  <c r="I13" i="13"/>
  <c r="I13" i="12"/>
  <c r="I13" i="11"/>
  <c r="I13" i="10"/>
  <c r="I13" i="9"/>
  <c r="I13" i="8"/>
  <c r="I13" i="7"/>
  <c r="I13" i="6"/>
  <c r="I13" i="5"/>
  <c r="I13" i="4"/>
  <c r="I13" i="3"/>
  <c r="I13" i="2"/>
  <c r="I13" i="1"/>
  <c r="I13" i="21"/>
  <c r="I13" i="57" l="1"/>
  <c r="I13" i="55"/>
  <c r="I13" i="53"/>
  <c r="I2" i="20"/>
  <c r="I2" i="19"/>
  <c r="I2" i="18"/>
  <c r="I2" i="17"/>
  <c r="I2" i="16"/>
  <c r="I2" i="15"/>
  <c r="I2" i="14"/>
  <c r="I2" i="13"/>
  <c r="I2" i="12"/>
  <c r="I2" i="11"/>
  <c r="I2" i="10"/>
  <c r="I2" i="9"/>
  <c r="I2" i="48"/>
  <c r="I2" i="8"/>
  <c r="I2" i="7"/>
  <c r="I2" i="6"/>
  <c r="I2" i="5"/>
  <c r="I2" i="4"/>
  <c r="I2" i="3"/>
  <c r="I2" i="2"/>
  <c r="I2" i="1"/>
  <c r="I2" i="21"/>
  <c r="I13" i="58" l="1"/>
  <c r="I2" i="55"/>
  <c r="I2" i="53"/>
  <c r="I2" i="57"/>
  <c r="I6" i="20"/>
  <c r="I6" i="19"/>
  <c r="I6" i="18"/>
  <c r="I6" i="17"/>
  <c r="I6" i="16"/>
  <c r="I6" i="15"/>
  <c r="I6" i="14"/>
  <c r="I6" i="13"/>
  <c r="I6" i="12"/>
  <c r="I6" i="11"/>
  <c r="I6" i="10"/>
  <c r="I6" i="9"/>
  <c r="I6" i="8"/>
  <c r="I6" i="7"/>
  <c r="I6" i="6"/>
  <c r="I6" i="5"/>
  <c r="I6" i="4"/>
  <c r="I6" i="3"/>
  <c r="I6" i="2"/>
  <c r="I6" i="1"/>
  <c r="I6" i="21"/>
  <c r="I6" i="55" l="1"/>
  <c r="I6" i="53"/>
  <c r="I6" i="57"/>
  <c r="I2" i="58"/>
  <c r="H12" i="21"/>
  <c r="H9" i="21"/>
  <c r="I6" i="58" l="1"/>
  <c r="H12" i="17"/>
  <c r="H18" i="21" l="1"/>
  <c r="H17" i="21"/>
  <c r="H14" i="21"/>
  <c r="H11" i="21"/>
  <c r="H10" i="21"/>
  <c r="H5" i="21"/>
  <c r="H4" i="21"/>
  <c r="H3" i="21"/>
  <c r="H18" i="1" l="1"/>
  <c r="H17" i="1"/>
  <c r="H14" i="1"/>
  <c r="H12" i="1"/>
  <c r="H11" i="1"/>
  <c r="H10" i="1"/>
  <c r="H9" i="1"/>
  <c r="H5" i="1"/>
  <c r="H4" i="1"/>
  <c r="H3" i="1"/>
  <c r="H18" i="2" l="1"/>
  <c r="H17" i="2"/>
  <c r="H14" i="2"/>
  <c r="H12" i="2"/>
  <c r="H11" i="2"/>
  <c r="H10" i="2"/>
  <c r="H9" i="2"/>
  <c r="H5" i="2"/>
  <c r="H4" i="2"/>
  <c r="H3" i="2"/>
  <c r="H18" i="3" l="1"/>
  <c r="H17" i="3"/>
  <c r="H14" i="3"/>
  <c r="H12" i="3"/>
  <c r="H11" i="3"/>
  <c r="H10" i="3"/>
  <c r="H9" i="3"/>
  <c r="H5" i="3"/>
  <c r="H4" i="3"/>
  <c r="H3" i="3"/>
  <c r="H18" i="4" l="1"/>
  <c r="H17" i="4"/>
  <c r="H14" i="4"/>
  <c r="H12" i="4"/>
  <c r="H11" i="4"/>
  <c r="H10" i="4"/>
  <c r="H9" i="4"/>
  <c r="H5" i="4"/>
  <c r="H4" i="4"/>
  <c r="H3" i="4"/>
  <c r="H18" i="5" l="1"/>
  <c r="H17" i="5"/>
  <c r="H14" i="5"/>
  <c r="H12" i="5"/>
  <c r="H11" i="5"/>
  <c r="H10" i="5"/>
  <c r="H9" i="5"/>
  <c r="H5" i="5"/>
  <c r="H4" i="5"/>
  <c r="H3" i="5"/>
  <c r="H18" i="6" l="1"/>
  <c r="H17" i="6"/>
  <c r="H14" i="6"/>
  <c r="H12" i="6"/>
  <c r="H11" i="6"/>
  <c r="H10" i="6"/>
  <c r="H9" i="6"/>
  <c r="H5" i="6"/>
  <c r="H4" i="6"/>
  <c r="H3" i="6"/>
  <c r="H18" i="7" l="1"/>
  <c r="H17" i="7"/>
  <c r="H14" i="7"/>
  <c r="H12" i="7"/>
  <c r="H11" i="7"/>
  <c r="H10" i="7"/>
  <c r="H9" i="7"/>
  <c r="H5" i="7"/>
  <c r="H4" i="7"/>
  <c r="H3" i="7"/>
  <c r="H18" i="8" l="1"/>
  <c r="H17" i="8"/>
  <c r="H14" i="8"/>
  <c r="H12" i="8"/>
  <c r="H11" i="8"/>
  <c r="H10" i="8"/>
  <c r="H9" i="8"/>
  <c r="H5" i="8"/>
  <c r="H4" i="8"/>
  <c r="H3" i="8"/>
  <c r="H11" i="48" l="1"/>
  <c r="H10" i="48"/>
  <c r="H9" i="48"/>
  <c r="H5" i="48"/>
  <c r="H4" i="48"/>
  <c r="H3" i="48"/>
  <c r="H18" i="9" l="1"/>
  <c r="H17" i="9"/>
  <c r="H14" i="9"/>
  <c r="H12" i="9"/>
  <c r="H11" i="9"/>
  <c r="H10" i="9"/>
  <c r="H9" i="9"/>
  <c r="H5" i="9"/>
  <c r="H4" i="9"/>
  <c r="H3" i="9"/>
  <c r="H18" i="10" l="1"/>
  <c r="H17" i="10"/>
  <c r="H14" i="10"/>
  <c r="H12" i="10"/>
  <c r="H11" i="10"/>
  <c r="H10" i="10"/>
  <c r="H9" i="10"/>
  <c r="H5" i="10"/>
  <c r="H4" i="10"/>
  <c r="H3" i="10"/>
  <c r="H18" i="11" l="1"/>
  <c r="H17" i="11"/>
  <c r="H14" i="11"/>
  <c r="H12" i="11"/>
  <c r="H11" i="11"/>
  <c r="H10" i="11"/>
  <c r="H9" i="11"/>
  <c r="H5" i="11"/>
  <c r="H4" i="11"/>
  <c r="H3" i="11"/>
  <c r="H18" i="12" l="1"/>
  <c r="H17" i="12"/>
  <c r="H14" i="12"/>
  <c r="H12" i="12"/>
  <c r="H11" i="12"/>
  <c r="H10" i="12"/>
  <c r="H9" i="12"/>
  <c r="H5" i="12"/>
  <c r="H4" i="12"/>
  <c r="H3" i="12"/>
  <c r="H18" i="13" l="1"/>
  <c r="H17" i="13"/>
  <c r="H14" i="13"/>
  <c r="H12" i="13"/>
  <c r="H11" i="13"/>
  <c r="H10" i="13"/>
  <c r="H9" i="13"/>
  <c r="H5" i="13"/>
  <c r="H4" i="13"/>
  <c r="H3" i="13"/>
  <c r="H18" i="14" l="1"/>
  <c r="H18" i="53" s="1"/>
  <c r="H17" i="14"/>
  <c r="H17" i="53" s="1"/>
  <c r="H14" i="14"/>
  <c r="H14" i="53" s="1"/>
  <c r="H12" i="14"/>
  <c r="H12" i="53" s="1"/>
  <c r="H11" i="14"/>
  <c r="H11" i="53" s="1"/>
  <c r="H10" i="14"/>
  <c r="H10" i="53" s="1"/>
  <c r="H9" i="14"/>
  <c r="H9" i="53" s="1"/>
  <c r="H5" i="14"/>
  <c r="H5" i="53" s="1"/>
  <c r="H4" i="14"/>
  <c r="H4" i="53" s="1"/>
  <c r="H3" i="14"/>
  <c r="H3" i="53" s="1"/>
  <c r="H18" i="15" l="1"/>
  <c r="H17" i="15"/>
  <c r="H14" i="15"/>
  <c r="H12" i="15"/>
  <c r="H11" i="15"/>
  <c r="H10" i="15"/>
  <c r="H9" i="15"/>
  <c r="H5" i="15"/>
  <c r="H4" i="15"/>
  <c r="H3" i="15"/>
  <c r="H18" i="16" l="1"/>
  <c r="H17" i="16"/>
  <c r="H14" i="16"/>
  <c r="H12" i="16"/>
  <c r="H11" i="16"/>
  <c r="H10" i="16"/>
  <c r="H9" i="16"/>
  <c r="H5" i="16"/>
  <c r="H4" i="16"/>
  <c r="H3" i="16"/>
  <c r="H18" i="17" l="1"/>
  <c r="H17" i="17"/>
  <c r="H14" i="17"/>
  <c r="H11" i="17"/>
  <c r="H10" i="17"/>
  <c r="H9" i="17"/>
  <c r="H5" i="17"/>
  <c r="H4" i="17"/>
  <c r="H3" i="17"/>
  <c r="H18" i="18" l="1"/>
  <c r="H18" i="57" s="1"/>
  <c r="H17" i="18"/>
  <c r="H17" i="57" s="1"/>
  <c r="H14" i="18"/>
  <c r="H14" i="57" s="1"/>
  <c r="H12" i="18"/>
  <c r="H12" i="57" s="1"/>
  <c r="H11" i="18"/>
  <c r="H11" i="57" s="1"/>
  <c r="H10" i="18"/>
  <c r="H10" i="57" s="1"/>
  <c r="H9" i="18"/>
  <c r="H9" i="57" s="1"/>
  <c r="H5" i="18"/>
  <c r="H5" i="57" s="1"/>
  <c r="H4" i="18"/>
  <c r="H4" i="57" s="1"/>
  <c r="H3" i="18"/>
  <c r="H3" i="57" s="1"/>
  <c r="H18" i="19" l="1"/>
  <c r="H17" i="19"/>
  <c r="H14" i="19"/>
  <c r="H12" i="19"/>
  <c r="H11" i="19"/>
  <c r="H10" i="19"/>
  <c r="H9" i="19"/>
  <c r="H5" i="19"/>
  <c r="H4" i="19"/>
  <c r="H3" i="19"/>
  <c r="H18" i="20" l="1"/>
  <c r="H18" i="55" s="1"/>
  <c r="H18" i="58" s="1"/>
  <c r="H17" i="20"/>
  <c r="H17" i="55" s="1"/>
  <c r="H17" i="58" s="1"/>
  <c r="H14" i="20"/>
  <c r="H14" i="55" s="1"/>
  <c r="H14" i="58" s="1"/>
  <c r="H12" i="20"/>
  <c r="H12" i="55" s="1"/>
  <c r="H12" i="58" s="1"/>
  <c r="H11" i="20"/>
  <c r="H11" i="55" s="1"/>
  <c r="H11" i="58" s="1"/>
  <c r="H10" i="20"/>
  <c r="H10" i="55" s="1"/>
  <c r="H10" i="58" s="1"/>
  <c r="H9" i="20"/>
  <c r="H9" i="55" s="1"/>
  <c r="H9" i="58" s="1"/>
  <c r="H5" i="20"/>
  <c r="H5" i="55" s="1"/>
  <c r="H5" i="58" s="1"/>
  <c r="H4" i="20"/>
  <c r="H4" i="55" s="1"/>
  <c r="H4" i="58" s="1"/>
  <c r="H3" i="20"/>
  <c r="H3" i="55" s="1"/>
  <c r="H3" i="58" s="1"/>
  <c r="H13" i="20" l="1"/>
  <c r="H13" i="19"/>
  <c r="H13" i="18"/>
  <c r="H13" i="17"/>
  <c r="H13" i="16"/>
  <c r="H13" i="15"/>
  <c r="H13" i="14"/>
  <c r="H13" i="13"/>
  <c r="H13" i="12"/>
  <c r="H13" i="11"/>
  <c r="H13" i="10"/>
  <c r="H13" i="9"/>
  <c r="H13" i="8"/>
  <c r="H13" i="7"/>
  <c r="H13" i="6"/>
  <c r="H13" i="5"/>
  <c r="H13" i="4"/>
  <c r="H13" i="3"/>
  <c r="H13" i="2"/>
  <c r="H13" i="1"/>
  <c r="H13" i="21"/>
  <c r="H13" i="57" l="1"/>
  <c r="H13" i="55"/>
  <c r="H13" i="53"/>
  <c r="H2" i="20"/>
  <c r="H2" i="19"/>
  <c r="H2" i="18"/>
  <c r="H2" i="17"/>
  <c r="H2" i="16"/>
  <c r="H2" i="15"/>
  <c r="H2" i="14"/>
  <c r="H2" i="13"/>
  <c r="H2" i="12"/>
  <c r="H2" i="11"/>
  <c r="H2" i="10"/>
  <c r="H2" i="9"/>
  <c r="H2" i="48"/>
  <c r="H2" i="8"/>
  <c r="H2" i="7"/>
  <c r="H2" i="6"/>
  <c r="H2" i="5"/>
  <c r="H2" i="4"/>
  <c r="H2" i="3"/>
  <c r="H2" i="2"/>
  <c r="H2" i="1"/>
  <c r="H2" i="21"/>
  <c r="H2" i="55" l="1"/>
  <c r="H2" i="57"/>
  <c r="H13" i="58"/>
  <c r="H2" i="53"/>
  <c r="H6" i="21"/>
  <c r="H6" i="1"/>
  <c r="H6" i="2"/>
  <c r="H6" i="3"/>
  <c r="H6" i="4"/>
  <c r="H6" i="5"/>
  <c r="H6" i="6"/>
  <c r="H6" i="7"/>
  <c r="H6" i="8"/>
  <c r="H6" i="9"/>
  <c r="H6" i="10"/>
  <c r="H6" i="11"/>
  <c r="H6" i="12"/>
  <c r="H6" i="13"/>
  <c r="H6" i="14"/>
  <c r="H6" i="15"/>
  <c r="H6" i="16"/>
  <c r="H6" i="17"/>
  <c r="H6" i="18"/>
  <c r="H6" i="19"/>
  <c r="H6" i="20"/>
  <c r="H2" i="58" l="1"/>
  <c r="H6" i="53"/>
  <c r="H6" i="57"/>
  <c r="H6" i="55"/>
  <c r="G12" i="11"/>
  <c r="H6" i="58" l="1"/>
  <c r="G18" i="20"/>
  <c r="G17" i="20"/>
  <c r="G14" i="20"/>
  <c r="G12" i="20"/>
  <c r="G11" i="20"/>
  <c r="G10" i="20"/>
  <c r="G9" i="20"/>
  <c r="G5" i="20"/>
  <c r="G4" i="20"/>
  <c r="G3" i="20"/>
  <c r="G18" i="19" l="1"/>
  <c r="G17" i="19"/>
  <c r="G14" i="19"/>
  <c r="G12" i="19"/>
  <c r="G11" i="19"/>
  <c r="G10" i="19"/>
  <c r="G9" i="19"/>
  <c r="G5" i="19"/>
  <c r="G4" i="19"/>
  <c r="G3" i="19"/>
  <c r="G18" i="18" l="1"/>
  <c r="G17" i="18"/>
  <c r="G14" i="18"/>
  <c r="G12" i="18"/>
  <c r="G11" i="18"/>
  <c r="G10" i="18"/>
  <c r="G9" i="18"/>
  <c r="G5" i="18"/>
  <c r="G4" i="18"/>
  <c r="G3" i="18"/>
  <c r="G18" i="17" l="1"/>
  <c r="G17" i="17"/>
  <c r="G14" i="17"/>
  <c r="G12" i="17"/>
  <c r="G11" i="17"/>
  <c r="G10" i="17"/>
  <c r="G9" i="17"/>
  <c r="G5" i="17"/>
  <c r="G4" i="17"/>
  <c r="G3" i="17"/>
  <c r="G18" i="16" l="1"/>
  <c r="G17" i="16"/>
  <c r="G14" i="16"/>
  <c r="G12" i="16"/>
  <c r="G11" i="16"/>
  <c r="G10" i="16"/>
  <c r="G9" i="16"/>
  <c r="G5" i="16"/>
  <c r="G4" i="16"/>
  <c r="G3" i="16"/>
  <c r="G18" i="15" l="1"/>
  <c r="G17" i="15"/>
  <c r="G14" i="15"/>
  <c r="G12" i="15"/>
  <c r="G12" i="55" s="1"/>
  <c r="G11" i="15"/>
  <c r="G10" i="15"/>
  <c r="G9" i="15"/>
  <c r="G5" i="15"/>
  <c r="G4" i="15"/>
  <c r="G3" i="15"/>
  <c r="G18" i="14" l="1"/>
  <c r="G17" i="14"/>
  <c r="G14" i="14"/>
  <c r="G12" i="14"/>
  <c r="G11" i="14"/>
  <c r="G10" i="14"/>
  <c r="G9" i="14"/>
  <c r="G5" i="14"/>
  <c r="G4" i="14"/>
  <c r="G3" i="14"/>
  <c r="G18" i="13" l="1"/>
  <c r="G17" i="13"/>
  <c r="G14" i="13"/>
  <c r="G12" i="13"/>
  <c r="G11" i="13"/>
  <c r="G10" i="13"/>
  <c r="G9" i="13"/>
  <c r="G5" i="13"/>
  <c r="G4" i="13"/>
  <c r="G3" i="13"/>
  <c r="G18" i="12" l="1"/>
  <c r="G17" i="12"/>
  <c r="G14" i="12"/>
  <c r="G12" i="12"/>
  <c r="G11" i="12"/>
  <c r="G10" i="12"/>
  <c r="G9" i="12"/>
  <c r="G5" i="12"/>
  <c r="G4" i="12"/>
  <c r="G3" i="12"/>
  <c r="G18" i="11" l="1"/>
  <c r="G18" i="55" s="1"/>
  <c r="G17" i="11"/>
  <c r="G17" i="55" s="1"/>
  <c r="G14" i="11"/>
  <c r="G14" i="55" s="1"/>
  <c r="G11" i="11"/>
  <c r="G11" i="55" s="1"/>
  <c r="G10" i="11"/>
  <c r="G10" i="55" s="1"/>
  <c r="G9" i="11"/>
  <c r="G9" i="55" s="1"/>
  <c r="G5" i="11"/>
  <c r="G5" i="55" s="1"/>
  <c r="G4" i="11"/>
  <c r="G4" i="55" s="1"/>
  <c r="G3" i="11"/>
  <c r="G3" i="55" s="1"/>
  <c r="G18" i="10" l="1"/>
  <c r="G17" i="10"/>
  <c r="G14" i="10"/>
  <c r="G12" i="10"/>
  <c r="G11" i="10"/>
  <c r="G10" i="10"/>
  <c r="G9" i="10"/>
  <c r="G5" i="10"/>
  <c r="G4" i="10"/>
  <c r="G3" i="10"/>
  <c r="G18" i="9" l="1"/>
  <c r="G17" i="9"/>
  <c r="G14" i="9"/>
  <c r="G12" i="9"/>
  <c r="G11" i="9"/>
  <c r="G10" i="9"/>
  <c r="G9" i="9"/>
  <c r="G5" i="9"/>
  <c r="G4" i="9"/>
  <c r="G3" i="9"/>
  <c r="G11" i="48" l="1"/>
  <c r="G10" i="48"/>
  <c r="G9" i="48"/>
  <c r="G5" i="48"/>
  <c r="G4" i="48"/>
  <c r="G3" i="48"/>
  <c r="G18" i="8" l="1"/>
  <c r="G17" i="8"/>
  <c r="G14" i="8"/>
  <c r="G12" i="8"/>
  <c r="G11" i="8"/>
  <c r="G10" i="8"/>
  <c r="G9" i="8"/>
  <c r="G5" i="8"/>
  <c r="G4" i="8"/>
  <c r="G3" i="8"/>
  <c r="G18" i="7" l="1"/>
  <c r="G17" i="7"/>
  <c r="G14" i="7"/>
  <c r="G12" i="7"/>
  <c r="G11" i="7"/>
  <c r="G10" i="7"/>
  <c r="G9" i="7"/>
  <c r="G5" i="7"/>
  <c r="G4" i="7"/>
  <c r="G3" i="7"/>
  <c r="G18" i="6" l="1"/>
  <c r="G18" i="57" s="1"/>
  <c r="G17" i="6"/>
  <c r="G17" i="57" s="1"/>
  <c r="G14" i="6"/>
  <c r="G14" i="57" s="1"/>
  <c r="G12" i="6"/>
  <c r="G12" i="57" s="1"/>
  <c r="G11" i="6"/>
  <c r="G11" i="57" s="1"/>
  <c r="G10" i="6"/>
  <c r="G10" i="57" s="1"/>
  <c r="G9" i="6"/>
  <c r="G9" i="57" s="1"/>
  <c r="G5" i="6"/>
  <c r="G5" i="57" s="1"/>
  <c r="G4" i="6"/>
  <c r="G4" i="57" s="1"/>
  <c r="G3" i="6"/>
  <c r="G3" i="57" s="1"/>
  <c r="G18" i="5" l="1"/>
  <c r="G17" i="5"/>
  <c r="G14" i="5"/>
  <c r="G12" i="5"/>
  <c r="G11" i="5"/>
  <c r="G10" i="5"/>
  <c r="G9" i="5"/>
  <c r="G5" i="5"/>
  <c r="G4" i="5"/>
  <c r="G3" i="5"/>
  <c r="G18" i="4" l="1"/>
  <c r="G17" i="4"/>
  <c r="G14" i="4"/>
  <c r="G12" i="4"/>
  <c r="G11" i="4"/>
  <c r="G10" i="4"/>
  <c r="G9" i="4"/>
  <c r="G5" i="4"/>
  <c r="G4" i="4"/>
  <c r="G3" i="4"/>
  <c r="G18" i="3" l="1"/>
  <c r="G17" i="3"/>
  <c r="G14" i="3"/>
  <c r="G12" i="3"/>
  <c r="G11" i="3"/>
  <c r="G10" i="3"/>
  <c r="G9" i="3"/>
  <c r="G5" i="3"/>
  <c r="G4" i="3"/>
  <c r="G3" i="3"/>
  <c r="G18" i="2" l="1"/>
  <c r="G17" i="2"/>
  <c r="G14" i="2"/>
  <c r="G12" i="2"/>
  <c r="G11" i="2"/>
  <c r="G10" i="2"/>
  <c r="G9" i="2"/>
  <c r="G5" i="2"/>
  <c r="G4" i="2"/>
  <c r="G3" i="2"/>
  <c r="G18" i="1" l="1"/>
  <c r="G18" i="53" s="1"/>
  <c r="G18" i="58" s="1"/>
  <c r="G17" i="1"/>
  <c r="G17" i="53" s="1"/>
  <c r="G17" i="58" s="1"/>
  <c r="G14" i="1"/>
  <c r="G14" i="53" s="1"/>
  <c r="G14" i="58" s="1"/>
  <c r="G12" i="1"/>
  <c r="G12" i="53" s="1"/>
  <c r="G12" i="58" s="1"/>
  <c r="G11" i="1"/>
  <c r="G11" i="53" s="1"/>
  <c r="G11" i="58" s="1"/>
  <c r="G10" i="1"/>
  <c r="G10" i="53" s="1"/>
  <c r="G10" i="58" s="1"/>
  <c r="G9" i="1"/>
  <c r="G9" i="53" s="1"/>
  <c r="G9" i="58" s="1"/>
  <c r="G5" i="1"/>
  <c r="G5" i="53" s="1"/>
  <c r="G5" i="58" s="1"/>
  <c r="G4" i="1"/>
  <c r="G4" i="53" s="1"/>
  <c r="G4" i="58" s="1"/>
  <c r="G3" i="1"/>
  <c r="G3" i="53" s="1"/>
  <c r="G3" i="58" s="1"/>
  <c r="G18" i="21" l="1"/>
  <c r="G17" i="21"/>
  <c r="G14" i="21"/>
  <c r="G12" i="21"/>
  <c r="G11" i="21"/>
  <c r="G10" i="21"/>
  <c r="G9" i="21"/>
  <c r="G5" i="21"/>
  <c r="G4" i="21"/>
  <c r="G3" i="21"/>
  <c r="G2" i="21"/>
  <c r="G6" i="21" l="1"/>
  <c r="G13" i="20"/>
  <c r="G13" i="19"/>
  <c r="G13" i="18"/>
  <c r="G13" i="17"/>
  <c r="G13" i="16"/>
  <c r="G13" i="15"/>
  <c r="G13" i="14"/>
  <c r="G13" i="13"/>
  <c r="G13" i="12"/>
  <c r="G13" i="11"/>
  <c r="G13" i="10"/>
  <c r="G13" i="9"/>
  <c r="G13" i="8"/>
  <c r="G13" i="7"/>
  <c r="G13" i="6"/>
  <c r="G13" i="5"/>
  <c r="G13" i="4"/>
  <c r="G13" i="3"/>
  <c r="G13" i="2"/>
  <c r="G13" i="1"/>
  <c r="G13" i="21"/>
  <c r="G13" i="53" l="1"/>
  <c r="G13" i="57"/>
  <c r="G13" i="55"/>
  <c r="G2" i="20"/>
  <c r="G2" i="19"/>
  <c r="G2" i="18"/>
  <c r="G2" i="17"/>
  <c r="G2" i="16"/>
  <c r="G2" i="15"/>
  <c r="G2" i="14"/>
  <c r="G2" i="13"/>
  <c r="G2" i="12"/>
  <c r="G2" i="11"/>
  <c r="G2" i="10"/>
  <c r="G2" i="9"/>
  <c r="G2" i="48"/>
  <c r="G2" i="8"/>
  <c r="G2" i="7"/>
  <c r="G2" i="6"/>
  <c r="G2" i="5"/>
  <c r="G2" i="4"/>
  <c r="G2" i="3"/>
  <c r="G2" i="2"/>
  <c r="G2" i="1"/>
  <c r="G2" i="53" l="1"/>
  <c r="G13" i="58"/>
  <c r="G2" i="57"/>
  <c r="G2" i="55"/>
  <c r="G6" i="20"/>
  <c r="G6" i="19"/>
  <c r="G6" i="18"/>
  <c r="G6" i="17"/>
  <c r="G6" i="16"/>
  <c r="G6" i="15"/>
  <c r="G6" i="14"/>
  <c r="G6" i="13"/>
  <c r="G6" i="12"/>
  <c r="G6" i="11"/>
  <c r="G6" i="10"/>
  <c r="G6" i="9"/>
  <c r="G2" i="58" l="1"/>
  <c r="G6" i="55"/>
  <c r="G6" i="8"/>
  <c r="G6" i="7"/>
  <c r="G6" i="6"/>
  <c r="G6" i="57" s="1"/>
  <c r="G6" i="5"/>
  <c r="G6" i="4"/>
  <c r="G6" i="3"/>
  <c r="G6" i="2"/>
  <c r="G6" i="1"/>
  <c r="G6" i="53" l="1"/>
  <c r="G6" i="58" s="1"/>
  <c r="F18" i="20"/>
  <c r="F17" i="20"/>
  <c r="F14" i="20"/>
  <c r="F12" i="20"/>
  <c r="F11" i="20"/>
  <c r="F10" i="20"/>
  <c r="F9" i="20"/>
  <c r="F5" i="20"/>
  <c r="F4" i="20"/>
  <c r="F3" i="20"/>
  <c r="F18" i="19" l="1"/>
  <c r="F17" i="19"/>
  <c r="F14" i="19"/>
  <c r="F12" i="19"/>
  <c r="F11" i="19"/>
  <c r="F10" i="19"/>
  <c r="F9" i="19"/>
  <c r="F5" i="19"/>
  <c r="F4" i="19"/>
  <c r="F3" i="19"/>
  <c r="F18" i="18" l="1"/>
  <c r="F17" i="18"/>
  <c r="F14" i="18"/>
  <c r="F12" i="18"/>
  <c r="F11" i="18"/>
  <c r="F10" i="18"/>
  <c r="F9" i="18"/>
  <c r="F5" i="18"/>
  <c r="F4" i="18"/>
  <c r="F3" i="18"/>
  <c r="F18" i="17" l="1"/>
  <c r="F17" i="17"/>
  <c r="F14" i="17"/>
  <c r="F12" i="17"/>
  <c r="F11" i="17"/>
  <c r="F10" i="17"/>
  <c r="F9" i="17"/>
  <c r="F5" i="17"/>
  <c r="F4" i="17"/>
  <c r="F3" i="17"/>
  <c r="F18" i="16" l="1"/>
  <c r="F17" i="16"/>
  <c r="F14" i="16"/>
  <c r="F12" i="16"/>
  <c r="F11" i="16"/>
  <c r="F10" i="16"/>
  <c r="F9" i="16"/>
  <c r="F5" i="16"/>
  <c r="F4" i="16"/>
  <c r="F3" i="16"/>
  <c r="F18" i="15" l="1"/>
  <c r="F17" i="15"/>
  <c r="F14" i="15"/>
  <c r="F12" i="15"/>
  <c r="F11" i="15"/>
  <c r="F10" i="15"/>
  <c r="F9" i="15"/>
  <c r="F5" i="15"/>
  <c r="F4" i="15"/>
  <c r="F3" i="15"/>
  <c r="F18" i="14" l="1"/>
  <c r="F17" i="14"/>
  <c r="F14" i="14"/>
  <c r="F12" i="14"/>
  <c r="F11" i="14"/>
  <c r="F10" i="14"/>
  <c r="F9" i="14"/>
  <c r="F5" i="14"/>
  <c r="F4" i="14"/>
  <c r="F3" i="14"/>
  <c r="F18" i="13" l="1"/>
  <c r="F17" i="13"/>
  <c r="F14" i="13"/>
  <c r="F12" i="13"/>
  <c r="F11" i="13"/>
  <c r="F10" i="13"/>
  <c r="F9" i="13"/>
  <c r="F5" i="13"/>
  <c r="F4" i="13"/>
  <c r="F3" i="13"/>
  <c r="F18" i="12" l="1"/>
  <c r="F17" i="12"/>
  <c r="F14" i="12"/>
  <c r="F12" i="12"/>
  <c r="F11" i="12"/>
  <c r="F10" i="12"/>
  <c r="F9" i="12"/>
  <c r="F5" i="12"/>
  <c r="F4" i="12"/>
  <c r="F3" i="12"/>
  <c r="F18" i="11" l="1"/>
  <c r="F18" i="55" s="1"/>
  <c r="F17" i="11"/>
  <c r="F17" i="55" s="1"/>
  <c r="F14" i="11"/>
  <c r="F14" i="55" s="1"/>
  <c r="F12" i="11"/>
  <c r="F12" i="55" s="1"/>
  <c r="F11" i="11"/>
  <c r="F11" i="55" s="1"/>
  <c r="F10" i="11"/>
  <c r="F10" i="55" s="1"/>
  <c r="F9" i="11"/>
  <c r="F9" i="55" s="1"/>
  <c r="F5" i="11"/>
  <c r="F5" i="55" s="1"/>
  <c r="F4" i="11"/>
  <c r="F4" i="55" s="1"/>
  <c r="F3" i="11"/>
  <c r="F3" i="55" s="1"/>
  <c r="F18" i="10" l="1"/>
  <c r="F17" i="10"/>
  <c r="F14" i="10"/>
  <c r="F12" i="10"/>
  <c r="F11" i="10"/>
  <c r="F10" i="10"/>
  <c r="F9" i="10"/>
  <c r="F5" i="10"/>
  <c r="F4" i="10"/>
  <c r="F3" i="10"/>
  <c r="F18" i="9" l="1"/>
  <c r="F17" i="9"/>
  <c r="F14" i="9"/>
  <c r="F12" i="9"/>
  <c r="F11" i="9"/>
  <c r="F10" i="9"/>
  <c r="F9" i="9"/>
  <c r="F5" i="9"/>
  <c r="F4" i="9"/>
  <c r="F3" i="9"/>
  <c r="F11" i="48"/>
  <c r="F10" i="48"/>
  <c r="F9" i="48"/>
  <c r="F5" i="48"/>
  <c r="F4" i="48"/>
  <c r="F3" i="48"/>
  <c r="F18" i="8" l="1"/>
  <c r="F17" i="8"/>
  <c r="F14" i="8"/>
  <c r="F12" i="8"/>
  <c r="F11" i="8"/>
  <c r="F10" i="8"/>
  <c r="F9" i="8"/>
  <c r="F5" i="8"/>
  <c r="F4" i="8"/>
  <c r="F3" i="8"/>
  <c r="F18" i="7" l="1"/>
  <c r="F17" i="7"/>
  <c r="F14" i="7"/>
  <c r="F12" i="7"/>
  <c r="F11" i="7"/>
  <c r="F10" i="7"/>
  <c r="F9" i="7"/>
  <c r="F5" i="7"/>
  <c r="F4" i="7"/>
  <c r="F3" i="7"/>
  <c r="F18" i="6" l="1"/>
  <c r="F18" i="57" s="1"/>
  <c r="F17" i="6"/>
  <c r="F17" i="57" s="1"/>
  <c r="F14" i="6"/>
  <c r="F14" i="57" s="1"/>
  <c r="F12" i="6"/>
  <c r="F12" i="57" s="1"/>
  <c r="F11" i="6"/>
  <c r="F11" i="57" s="1"/>
  <c r="F10" i="6"/>
  <c r="F10" i="57" s="1"/>
  <c r="F9" i="6"/>
  <c r="F9" i="57" s="1"/>
  <c r="F5" i="6"/>
  <c r="F5" i="57" s="1"/>
  <c r="F4" i="6"/>
  <c r="F4" i="57" s="1"/>
  <c r="F3" i="6"/>
  <c r="F3" i="57" s="1"/>
  <c r="F18" i="5" l="1"/>
  <c r="F17" i="5"/>
  <c r="F14" i="5"/>
  <c r="F12" i="5"/>
  <c r="F11" i="5"/>
  <c r="F10" i="5"/>
  <c r="F9" i="5"/>
  <c r="F5" i="5"/>
  <c r="F4" i="5"/>
  <c r="F3" i="5"/>
  <c r="F18" i="4" l="1"/>
  <c r="F17" i="4"/>
  <c r="F14" i="4"/>
  <c r="F12" i="4"/>
  <c r="F11" i="4"/>
  <c r="F10" i="4"/>
  <c r="F9" i="4"/>
  <c r="F5" i="4"/>
  <c r="F4" i="4"/>
  <c r="F3" i="4"/>
  <c r="F18" i="3" l="1"/>
  <c r="F17" i="3"/>
  <c r="F14" i="3"/>
  <c r="F12" i="3"/>
  <c r="F11" i="3"/>
  <c r="F10" i="3"/>
  <c r="F9" i="3"/>
  <c r="F5" i="3"/>
  <c r="F4" i="3"/>
  <c r="F3" i="3"/>
  <c r="F18" i="2" l="1"/>
  <c r="F17" i="2"/>
  <c r="F14" i="2"/>
  <c r="F12" i="2"/>
  <c r="F11" i="2"/>
  <c r="F10" i="2"/>
  <c r="F9" i="2"/>
  <c r="F5" i="2"/>
  <c r="F4" i="2"/>
  <c r="F3" i="2"/>
  <c r="F18" i="1" l="1"/>
  <c r="F18" i="53" s="1"/>
  <c r="F18" i="58" s="1"/>
  <c r="F17" i="1"/>
  <c r="F17" i="53" s="1"/>
  <c r="F17" i="58" s="1"/>
  <c r="F14" i="1"/>
  <c r="F14" i="53" s="1"/>
  <c r="F14" i="58" s="1"/>
  <c r="F12" i="1"/>
  <c r="F12" i="53" s="1"/>
  <c r="F12" i="58" s="1"/>
  <c r="F11" i="1"/>
  <c r="F11" i="53" s="1"/>
  <c r="F11" i="58" s="1"/>
  <c r="F10" i="1"/>
  <c r="F10" i="53" s="1"/>
  <c r="F10" i="58" s="1"/>
  <c r="F9" i="1"/>
  <c r="F9" i="53" s="1"/>
  <c r="F9" i="58" s="1"/>
  <c r="F5" i="1"/>
  <c r="F5" i="53" s="1"/>
  <c r="F5" i="58" s="1"/>
  <c r="F4" i="1"/>
  <c r="F4" i="53" s="1"/>
  <c r="F4" i="58" s="1"/>
  <c r="F3" i="1"/>
  <c r="F3" i="53" s="1"/>
  <c r="F3" i="58" s="1"/>
  <c r="F18" i="21" l="1"/>
  <c r="F17" i="21"/>
  <c r="F14" i="21"/>
  <c r="F12" i="21"/>
  <c r="F11" i="21"/>
  <c r="F10" i="21"/>
  <c r="F9" i="21"/>
  <c r="F5" i="21"/>
  <c r="F4" i="21"/>
  <c r="F3" i="21"/>
  <c r="F6" i="21" l="1"/>
  <c r="F13" i="21"/>
  <c r="F13" i="1"/>
  <c r="F13" i="2"/>
  <c r="F13" i="3"/>
  <c r="F13" i="4"/>
  <c r="F13" i="5"/>
  <c r="F13" i="6"/>
  <c r="F13" i="7"/>
  <c r="F13" i="8"/>
  <c r="F13" i="9"/>
  <c r="F13" i="10"/>
  <c r="F13" i="11"/>
  <c r="F13" i="12"/>
  <c r="F13" i="13"/>
  <c r="F13" i="14"/>
  <c r="F13" i="15"/>
  <c r="F13" i="16"/>
  <c r="F13" i="17"/>
  <c r="F13" i="18"/>
  <c r="F13" i="19"/>
  <c r="F13" i="20"/>
  <c r="F13" i="55" l="1"/>
  <c r="F13" i="57"/>
  <c r="F13" i="53"/>
  <c r="F2" i="20"/>
  <c r="F2" i="19"/>
  <c r="F2" i="18"/>
  <c r="F2" i="17"/>
  <c r="F2" i="16"/>
  <c r="F2" i="15"/>
  <c r="F2" i="14"/>
  <c r="F2" i="13"/>
  <c r="F2" i="12"/>
  <c r="F2" i="11"/>
  <c r="F2" i="10"/>
  <c r="F2" i="9"/>
  <c r="F2" i="48"/>
  <c r="F2" i="8"/>
  <c r="F2" i="7"/>
  <c r="F2" i="6"/>
  <c r="F2" i="5"/>
  <c r="F2" i="4"/>
  <c r="F2" i="3"/>
  <c r="F2" i="2"/>
  <c r="F2" i="1"/>
  <c r="F2" i="21"/>
  <c r="F13" i="58" l="1"/>
  <c r="F2" i="55"/>
  <c r="F2" i="57"/>
  <c r="F2" i="53"/>
  <c r="F6" i="20"/>
  <c r="F6" i="19"/>
  <c r="F6" i="18"/>
  <c r="F6" i="17"/>
  <c r="F6" i="16"/>
  <c r="F6" i="15"/>
  <c r="F6" i="14"/>
  <c r="F6" i="13"/>
  <c r="F6" i="12"/>
  <c r="F6" i="11"/>
  <c r="F6" i="10"/>
  <c r="F6" i="9"/>
  <c r="F6" i="8"/>
  <c r="F6" i="7"/>
  <c r="F6" i="6"/>
  <c r="F6" i="5"/>
  <c r="F6" i="4"/>
  <c r="F6" i="3"/>
  <c r="F6" i="2"/>
  <c r="F6" i="1"/>
  <c r="F2" i="58" l="1"/>
  <c r="F6" i="53"/>
  <c r="F6" i="57"/>
  <c r="F6" i="55"/>
  <c r="E13" i="21"/>
  <c r="F6" i="58" l="1"/>
  <c r="E2" i="20"/>
  <c r="E2" i="19"/>
  <c r="E2" i="18"/>
  <c r="E2" i="17"/>
  <c r="E2" i="16"/>
  <c r="E2" i="15"/>
  <c r="E2" i="14"/>
  <c r="E2" i="13"/>
  <c r="E2" i="12"/>
  <c r="E2" i="11"/>
  <c r="E2" i="10"/>
  <c r="E2" i="9"/>
  <c r="E2" i="48"/>
  <c r="E2" i="8"/>
  <c r="E2" i="7"/>
  <c r="E2" i="6"/>
  <c r="E2" i="5"/>
  <c r="E2" i="4"/>
  <c r="E2" i="3"/>
  <c r="E2" i="2"/>
  <c r="E2" i="21"/>
  <c r="E2" i="1"/>
  <c r="E2" i="55" l="1"/>
  <c r="E2" i="57"/>
  <c r="E2" i="53"/>
  <c r="E2" i="58" l="1"/>
  <c r="E18" i="20"/>
  <c r="E17" i="20"/>
  <c r="E14" i="20"/>
  <c r="E12" i="20"/>
  <c r="E11" i="20"/>
  <c r="E10" i="20"/>
  <c r="E9" i="20"/>
  <c r="E5" i="20"/>
  <c r="E4" i="20"/>
  <c r="E3" i="20"/>
  <c r="E6" i="20" l="1"/>
  <c r="E18" i="19"/>
  <c r="E17" i="19"/>
  <c r="E14" i="19"/>
  <c r="E12" i="19"/>
  <c r="E11" i="19"/>
  <c r="E10" i="19"/>
  <c r="E9" i="19"/>
  <c r="E5" i="19"/>
  <c r="E4" i="19"/>
  <c r="E3" i="19"/>
  <c r="E6" i="19" l="1"/>
  <c r="E18" i="18"/>
  <c r="E17" i="18"/>
  <c r="E14" i="18"/>
  <c r="E12" i="18"/>
  <c r="E11" i="18"/>
  <c r="E10" i="18"/>
  <c r="E9" i="18"/>
  <c r="E5" i="18"/>
  <c r="E4" i="18"/>
  <c r="E3" i="18"/>
  <c r="E6" i="18" l="1"/>
  <c r="E18" i="17"/>
  <c r="E17" i="17"/>
  <c r="E14" i="17"/>
  <c r="E12" i="17"/>
  <c r="E11" i="17"/>
  <c r="E10" i="17"/>
  <c r="E9" i="17"/>
  <c r="E5" i="17"/>
  <c r="E4" i="17"/>
  <c r="E3" i="17"/>
  <c r="E6" i="17" l="1"/>
  <c r="E18" i="16"/>
  <c r="E17" i="16"/>
  <c r="E14" i="16"/>
  <c r="E12" i="16"/>
  <c r="E11" i="16"/>
  <c r="E10" i="16"/>
  <c r="E9" i="16"/>
  <c r="E5" i="16"/>
  <c r="E4" i="16"/>
  <c r="E3" i="16"/>
  <c r="E6" i="16" l="1"/>
  <c r="E18" i="15" l="1"/>
  <c r="E17" i="15"/>
  <c r="E14" i="15"/>
  <c r="E12" i="15"/>
  <c r="E11" i="15"/>
  <c r="E10" i="15"/>
  <c r="E9" i="15"/>
  <c r="E5" i="15"/>
  <c r="E4" i="15"/>
  <c r="E3" i="15"/>
  <c r="E6" i="15" l="1"/>
  <c r="E18" i="14"/>
  <c r="E17" i="14"/>
  <c r="E14" i="14"/>
  <c r="E12" i="14"/>
  <c r="E11" i="14"/>
  <c r="E10" i="14"/>
  <c r="E9" i="14"/>
  <c r="E5" i="14"/>
  <c r="E4" i="14"/>
  <c r="E3" i="14"/>
  <c r="E6" i="14" l="1"/>
  <c r="E18" i="13" l="1"/>
  <c r="E17" i="13"/>
  <c r="E14" i="13"/>
  <c r="E12" i="13"/>
  <c r="E11" i="13"/>
  <c r="E10" i="13"/>
  <c r="E9" i="13"/>
  <c r="E5" i="13"/>
  <c r="E4" i="13"/>
  <c r="E3" i="13"/>
  <c r="E6" i="13" l="1"/>
  <c r="E18" i="12"/>
  <c r="E17" i="12"/>
  <c r="E14" i="12"/>
  <c r="E12" i="12"/>
  <c r="E11" i="12"/>
  <c r="E10" i="12"/>
  <c r="E9" i="12"/>
  <c r="E5" i="12"/>
  <c r="E4" i="12"/>
  <c r="E3" i="12"/>
  <c r="E6" i="12" l="1"/>
  <c r="E18" i="11" l="1"/>
  <c r="E18" i="55" s="1"/>
  <c r="E17" i="11"/>
  <c r="E17" i="55" s="1"/>
  <c r="E14" i="11"/>
  <c r="E14" i="55" s="1"/>
  <c r="E12" i="11"/>
  <c r="E12" i="55" s="1"/>
  <c r="E11" i="11"/>
  <c r="E11" i="55" s="1"/>
  <c r="E10" i="11"/>
  <c r="E10" i="55" s="1"/>
  <c r="E9" i="11"/>
  <c r="E9" i="55" s="1"/>
  <c r="E5" i="11"/>
  <c r="E5" i="55" s="1"/>
  <c r="E4" i="11"/>
  <c r="E4" i="55" s="1"/>
  <c r="E3" i="11"/>
  <c r="E3" i="55" s="1"/>
  <c r="E6" i="11" l="1"/>
  <c r="E6" i="55" s="1"/>
  <c r="E18" i="10" l="1"/>
  <c r="E17" i="10"/>
  <c r="E14" i="10"/>
  <c r="E12" i="10"/>
  <c r="E11" i="10"/>
  <c r="E10" i="10"/>
  <c r="E9" i="10"/>
  <c r="E5" i="10"/>
  <c r="E4" i="10"/>
  <c r="E3" i="10"/>
  <c r="E6" i="10" l="1"/>
  <c r="E18" i="9"/>
  <c r="E17" i="9"/>
  <c r="E14" i="9"/>
  <c r="E12" i="9"/>
  <c r="E11" i="9"/>
  <c r="E10" i="9"/>
  <c r="E9" i="9"/>
  <c r="E5" i="9"/>
  <c r="E4" i="9"/>
  <c r="E3" i="9"/>
  <c r="E6" i="9" l="1"/>
  <c r="E11" i="48"/>
  <c r="E10" i="48"/>
  <c r="E9" i="48"/>
  <c r="E5" i="48"/>
  <c r="E4" i="48"/>
  <c r="E3" i="48"/>
  <c r="E18" i="8" l="1"/>
  <c r="E17" i="8"/>
  <c r="E14" i="8"/>
  <c r="E12" i="8"/>
  <c r="E11" i="8"/>
  <c r="E10" i="8"/>
  <c r="E9" i="8"/>
  <c r="E5" i="8"/>
  <c r="E4" i="8"/>
  <c r="E3" i="8"/>
  <c r="E6" i="8" l="1"/>
  <c r="E18" i="7" l="1"/>
  <c r="E17" i="7"/>
  <c r="E14" i="7"/>
  <c r="E12" i="7"/>
  <c r="E11" i="7"/>
  <c r="E10" i="7"/>
  <c r="E9" i="7"/>
  <c r="E5" i="7"/>
  <c r="E4" i="7"/>
  <c r="E3" i="7"/>
  <c r="E6" i="7" l="1"/>
  <c r="E18" i="6" l="1"/>
  <c r="E18" i="57" s="1"/>
  <c r="E17" i="6"/>
  <c r="E17" i="57" s="1"/>
  <c r="E14" i="6"/>
  <c r="E14" i="57" s="1"/>
  <c r="E12" i="6"/>
  <c r="E12" i="57" s="1"/>
  <c r="E11" i="6"/>
  <c r="E11" i="57" s="1"/>
  <c r="E10" i="6"/>
  <c r="E10" i="57" s="1"/>
  <c r="E9" i="6"/>
  <c r="E9" i="57" s="1"/>
  <c r="E5" i="6"/>
  <c r="E5" i="57" s="1"/>
  <c r="E4" i="6"/>
  <c r="E4" i="57" s="1"/>
  <c r="E3" i="6"/>
  <c r="E3" i="57" s="1"/>
  <c r="E6" i="6" l="1"/>
  <c r="E6" i="57" s="1"/>
  <c r="E18" i="5" l="1"/>
  <c r="E17" i="5"/>
  <c r="E14" i="5"/>
  <c r="E12" i="5"/>
  <c r="E11" i="5"/>
  <c r="E10" i="5"/>
  <c r="E9" i="5"/>
  <c r="E5" i="5"/>
  <c r="E4" i="5"/>
  <c r="E3" i="5"/>
  <c r="E6" i="5" l="1"/>
  <c r="E18" i="4" l="1"/>
  <c r="E17" i="4"/>
  <c r="E14" i="4"/>
  <c r="E12" i="4"/>
  <c r="E11" i="4"/>
  <c r="E10" i="4"/>
  <c r="E9" i="4"/>
  <c r="E5" i="4"/>
  <c r="E4" i="4"/>
  <c r="E3" i="4"/>
  <c r="E6" i="4" l="1"/>
  <c r="E18" i="3" l="1"/>
  <c r="E17" i="3"/>
  <c r="E14" i="3"/>
  <c r="E12" i="3"/>
  <c r="E11" i="3"/>
  <c r="E10" i="3"/>
  <c r="E9" i="3"/>
  <c r="E5" i="3"/>
  <c r="E4" i="3"/>
  <c r="E3" i="3"/>
  <c r="E6" i="3" l="1"/>
  <c r="E18" i="2" l="1"/>
  <c r="E17" i="2"/>
  <c r="E14" i="2"/>
  <c r="E12" i="2"/>
  <c r="E11" i="2"/>
  <c r="E10" i="2"/>
  <c r="E9" i="2"/>
  <c r="E5" i="2"/>
  <c r="E4" i="2"/>
  <c r="E3" i="2"/>
  <c r="E6" i="2" l="1"/>
  <c r="E18" i="1"/>
  <c r="E18" i="53" s="1"/>
  <c r="E18" i="58" s="1"/>
  <c r="E17" i="1"/>
  <c r="E17" i="53" s="1"/>
  <c r="E17" i="58" s="1"/>
  <c r="E14" i="1"/>
  <c r="E14" i="53" s="1"/>
  <c r="E14" i="58" s="1"/>
  <c r="E12" i="1"/>
  <c r="E12" i="53" s="1"/>
  <c r="E12" i="58" s="1"/>
  <c r="E11" i="1"/>
  <c r="E11" i="53" s="1"/>
  <c r="E11" i="58" s="1"/>
  <c r="E10" i="1"/>
  <c r="E10" i="53" s="1"/>
  <c r="E10" i="58" s="1"/>
  <c r="E9" i="1"/>
  <c r="E9" i="53" s="1"/>
  <c r="E9" i="58" s="1"/>
  <c r="E5" i="1"/>
  <c r="E5" i="53" s="1"/>
  <c r="E5" i="58" s="1"/>
  <c r="E4" i="1"/>
  <c r="E4" i="53" s="1"/>
  <c r="E4" i="58" s="1"/>
  <c r="E3" i="1"/>
  <c r="E3" i="53" s="1"/>
  <c r="E3" i="58" s="1"/>
  <c r="E6" i="1" l="1"/>
  <c r="E6" i="53" s="1"/>
  <c r="E6" i="58" s="1"/>
  <c r="E18" i="21"/>
  <c r="E17" i="21"/>
  <c r="E14" i="21"/>
  <c r="E12" i="21"/>
  <c r="E11" i="21"/>
  <c r="E10" i="21"/>
  <c r="E9" i="21"/>
  <c r="E5" i="21"/>
  <c r="E4" i="21"/>
  <c r="E3" i="21"/>
  <c r="E6" i="21" l="1"/>
  <c r="E13" i="20"/>
  <c r="E13" i="19"/>
  <c r="E13" i="18"/>
  <c r="E13" i="17"/>
  <c r="E13" i="16"/>
  <c r="E13" i="15"/>
  <c r="E13" i="14"/>
  <c r="E13" i="13"/>
  <c r="E13" i="12"/>
  <c r="E13" i="11"/>
  <c r="E13" i="10"/>
  <c r="E13" i="9"/>
  <c r="E13" i="8"/>
  <c r="E13" i="7"/>
  <c r="E13" i="6"/>
  <c r="E13" i="5"/>
  <c r="E13" i="4"/>
  <c r="E13" i="3"/>
  <c r="E13" i="2"/>
  <c r="E13" i="1"/>
  <c r="E13" i="57" l="1"/>
  <c r="E13" i="55"/>
  <c r="E13" i="53"/>
  <c r="D18" i="20"/>
  <c r="D17" i="20"/>
  <c r="D14" i="20"/>
  <c r="D12" i="20"/>
  <c r="D11" i="20"/>
  <c r="D10" i="20"/>
  <c r="D9" i="20"/>
  <c r="D5" i="20"/>
  <c r="D4" i="20"/>
  <c r="D3" i="20"/>
  <c r="D18" i="19"/>
  <c r="D17" i="19"/>
  <c r="D14" i="19"/>
  <c r="D12" i="19"/>
  <c r="D11" i="19"/>
  <c r="D10" i="19"/>
  <c r="D9" i="19"/>
  <c r="D5" i="19"/>
  <c r="D4" i="19"/>
  <c r="D3" i="19"/>
  <c r="D18" i="18"/>
  <c r="D17" i="18"/>
  <c r="D14" i="18"/>
  <c r="D12" i="18"/>
  <c r="D11" i="18"/>
  <c r="D10" i="18"/>
  <c r="D9" i="18"/>
  <c r="D5" i="18"/>
  <c r="D4" i="18"/>
  <c r="D3" i="18"/>
  <c r="D18" i="17"/>
  <c r="D17" i="17"/>
  <c r="D14" i="17"/>
  <c r="D12" i="17"/>
  <c r="D11" i="17"/>
  <c r="D10" i="17"/>
  <c r="D9" i="17"/>
  <c r="D5" i="17"/>
  <c r="D4" i="17"/>
  <c r="D3" i="17"/>
  <c r="D18" i="16"/>
  <c r="D17" i="16"/>
  <c r="D14" i="16"/>
  <c r="D12" i="16"/>
  <c r="D11" i="16"/>
  <c r="D10" i="16"/>
  <c r="D9" i="16"/>
  <c r="D5" i="16"/>
  <c r="D4" i="16"/>
  <c r="D3" i="16"/>
  <c r="D18" i="15"/>
  <c r="D17" i="15"/>
  <c r="D14" i="15"/>
  <c r="D12" i="15"/>
  <c r="D11" i="15"/>
  <c r="D10" i="15"/>
  <c r="D9" i="15"/>
  <c r="D5" i="15"/>
  <c r="D4" i="15"/>
  <c r="D3" i="15"/>
  <c r="D18" i="14"/>
  <c r="D17" i="14"/>
  <c r="D14" i="14"/>
  <c r="D12" i="14"/>
  <c r="D11" i="14"/>
  <c r="D10" i="14"/>
  <c r="D9" i="14"/>
  <c r="D5" i="14"/>
  <c r="D4" i="14"/>
  <c r="D3" i="14"/>
  <c r="D18" i="13"/>
  <c r="D17" i="13"/>
  <c r="D14" i="13"/>
  <c r="D12" i="13"/>
  <c r="D11" i="13"/>
  <c r="D10" i="13"/>
  <c r="D9" i="13"/>
  <c r="D5" i="13"/>
  <c r="D4" i="13"/>
  <c r="D3" i="13"/>
  <c r="D18" i="12"/>
  <c r="D17" i="12"/>
  <c r="D14" i="12"/>
  <c r="D12" i="12"/>
  <c r="D11" i="12"/>
  <c r="D10" i="12"/>
  <c r="D9" i="12"/>
  <c r="D5" i="12"/>
  <c r="D4" i="12"/>
  <c r="D3" i="12"/>
  <c r="D18" i="11"/>
  <c r="D17" i="11"/>
  <c r="D14" i="11"/>
  <c r="D12" i="11"/>
  <c r="D11" i="11"/>
  <c r="D10" i="11"/>
  <c r="D9" i="11"/>
  <c r="D5" i="11"/>
  <c r="D4" i="11"/>
  <c r="D3" i="11"/>
  <c r="D18" i="10"/>
  <c r="D17" i="10"/>
  <c r="D14" i="10"/>
  <c r="D12" i="10"/>
  <c r="D11" i="10"/>
  <c r="D10" i="10"/>
  <c r="D9" i="10"/>
  <c r="D5" i="10"/>
  <c r="D4" i="10"/>
  <c r="D3" i="10"/>
  <c r="D18" i="9"/>
  <c r="D17" i="9"/>
  <c r="D14" i="9"/>
  <c r="D12" i="9"/>
  <c r="D11" i="9"/>
  <c r="D10" i="9"/>
  <c r="D9" i="9"/>
  <c r="D5" i="9"/>
  <c r="D4" i="9"/>
  <c r="D3" i="9"/>
  <c r="D11" i="48"/>
  <c r="D10" i="48"/>
  <c r="D9" i="48"/>
  <c r="D5" i="48"/>
  <c r="D4" i="48"/>
  <c r="D3" i="48"/>
  <c r="D18" i="8"/>
  <c r="D17" i="8"/>
  <c r="D14" i="8"/>
  <c r="D12" i="8"/>
  <c r="D11" i="8"/>
  <c r="D10" i="8"/>
  <c r="D9" i="8"/>
  <c r="D5" i="8"/>
  <c r="D4" i="8"/>
  <c r="D3" i="8"/>
  <c r="D18" i="7"/>
  <c r="D17" i="7"/>
  <c r="D14" i="7"/>
  <c r="D12" i="7"/>
  <c r="D11" i="7"/>
  <c r="D10" i="7"/>
  <c r="D9" i="7"/>
  <c r="D5" i="7"/>
  <c r="D4" i="7"/>
  <c r="D3" i="7"/>
  <c r="D18" i="6"/>
  <c r="D17" i="6"/>
  <c r="D14" i="6"/>
  <c r="D12" i="6"/>
  <c r="D11" i="6"/>
  <c r="D10" i="6"/>
  <c r="D9" i="6"/>
  <c r="D5" i="6"/>
  <c r="D4" i="6"/>
  <c r="D3" i="6"/>
  <c r="D18" i="5"/>
  <c r="D17" i="5"/>
  <c r="D14" i="5"/>
  <c r="D12" i="5"/>
  <c r="D11" i="5"/>
  <c r="D10" i="5"/>
  <c r="D9" i="5"/>
  <c r="D5" i="5"/>
  <c r="D4" i="5"/>
  <c r="D3" i="5"/>
  <c r="D18" i="4"/>
  <c r="D17" i="4"/>
  <c r="D14" i="4"/>
  <c r="D12" i="4"/>
  <c r="D11" i="4"/>
  <c r="D10" i="4"/>
  <c r="D9" i="4"/>
  <c r="D5" i="4"/>
  <c r="D4" i="4"/>
  <c r="D3" i="4"/>
  <c r="D18" i="3"/>
  <c r="D17" i="3"/>
  <c r="D14" i="3"/>
  <c r="D12" i="3"/>
  <c r="D11" i="3"/>
  <c r="D10" i="3"/>
  <c r="D9" i="3"/>
  <c r="D5" i="3"/>
  <c r="D4" i="3"/>
  <c r="D3" i="3"/>
  <c r="D18" i="2"/>
  <c r="D17" i="2"/>
  <c r="D14" i="2"/>
  <c r="D12" i="2"/>
  <c r="D11" i="2"/>
  <c r="D10" i="2"/>
  <c r="D9" i="2"/>
  <c r="D5" i="2"/>
  <c r="D4" i="2"/>
  <c r="D3" i="2"/>
  <c r="D18" i="1"/>
  <c r="D17" i="1"/>
  <c r="D14" i="1"/>
  <c r="D12" i="1"/>
  <c r="D11" i="1"/>
  <c r="D10" i="1"/>
  <c r="D9" i="1"/>
  <c r="D5" i="1"/>
  <c r="D4" i="1"/>
  <c r="D3" i="1"/>
  <c r="D18" i="21"/>
  <c r="D17" i="21"/>
  <c r="D14" i="21"/>
  <c r="D12" i="21"/>
  <c r="D11" i="21"/>
  <c r="D10" i="21"/>
  <c r="D9" i="21"/>
  <c r="D5" i="21"/>
  <c r="D4" i="21"/>
  <c r="D3" i="21"/>
  <c r="E13" i="58" l="1"/>
  <c r="D5" i="55"/>
  <c r="D12" i="55"/>
  <c r="D17" i="57"/>
  <c r="D10" i="55"/>
  <c r="D3" i="55"/>
  <c r="D17" i="55"/>
  <c r="D12" i="57"/>
  <c r="D5" i="57"/>
  <c r="D3" i="57"/>
  <c r="D10" i="57"/>
  <c r="D5" i="53"/>
  <c r="D12" i="53"/>
  <c r="D4" i="53"/>
  <c r="D11" i="53"/>
  <c r="D18" i="53"/>
  <c r="D9" i="57"/>
  <c r="D14" i="57"/>
  <c r="D9" i="55"/>
  <c r="D14" i="55"/>
  <c r="D6" i="21"/>
  <c r="D9" i="53"/>
  <c r="D14" i="53"/>
  <c r="D4" i="57"/>
  <c r="D11" i="57"/>
  <c r="D18" i="57"/>
  <c r="D4" i="55"/>
  <c r="D11" i="55"/>
  <c r="D18" i="55"/>
  <c r="D3" i="53"/>
  <c r="D10" i="53"/>
  <c r="D17" i="53"/>
  <c r="D13" i="20"/>
  <c r="D13" i="19"/>
  <c r="D13" i="18"/>
  <c r="D13" i="17"/>
  <c r="D13" i="16"/>
  <c r="D13" i="15"/>
  <c r="D13" i="14"/>
  <c r="D13" i="13"/>
  <c r="D13" i="12"/>
  <c r="D13" i="11"/>
  <c r="D13" i="10"/>
  <c r="D13" i="9"/>
  <c r="D13" i="8"/>
  <c r="D13" i="7"/>
  <c r="D13" i="6"/>
  <c r="D13" i="5"/>
  <c r="D13" i="4"/>
  <c r="D13" i="3"/>
  <c r="D13" i="2"/>
  <c r="D13" i="1"/>
  <c r="D13" i="21"/>
  <c r="D12" i="58" l="1"/>
  <c r="D3" i="58"/>
  <c r="D17" i="58"/>
  <c r="D10" i="58"/>
  <c r="D13" i="57"/>
  <c r="D5" i="58"/>
  <c r="D14" i="58"/>
  <c r="D18" i="58"/>
  <c r="D9" i="58"/>
  <c r="D4" i="58"/>
  <c r="D11" i="58"/>
  <c r="D13" i="55"/>
  <c r="D13" i="53"/>
  <c r="D2" i="20"/>
  <c r="D2" i="19"/>
  <c r="D2" i="18"/>
  <c r="D2" i="17"/>
  <c r="D2" i="16"/>
  <c r="D2" i="15"/>
  <c r="D2" i="14"/>
  <c r="D2" i="13"/>
  <c r="D2" i="12"/>
  <c r="D2" i="11"/>
  <c r="D2" i="10"/>
  <c r="D2" i="9"/>
  <c r="D2" i="48"/>
  <c r="D2" i="8"/>
  <c r="D2" i="7"/>
  <c r="D2" i="6"/>
  <c r="D2" i="5"/>
  <c r="D2" i="4"/>
  <c r="D2" i="3"/>
  <c r="D2" i="2"/>
  <c r="D2" i="1"/>
  <c r="D2" i="21"/>
  <c r="D13" i="58" l="1"/>
  <c r="D2" i="55"/>
  <c r="D2" i="53"/>
  <c r="D2" i="57"/>
  <c r="D6" i="1"/>
  <c r="D6" i="2"/>
  <c r="D6" i="3"/>
  <c r="D6" i="4"/>
  <c r="D6" i="5"/>
  <c r="D6" i="6"/>
  <c r="D6" i="7"/>
  <c r="D6" i="8"/>
  <c r="D6" i="9"/>
  <c r="D6" i="10"/>
  <c r="D6" i="11"/>
  <c r="D6" i="12"/>
  <c r="D6" i="13"/>
  <c r="D6" i="14"/>
  <c r="D6" i="15"/>
  <c r="D6" i="16"/>
  <c r="D6" i="17"/>
  <c r="D6" i="18"/>
  <c r="D6" i="19"/>
  <c r="D6" i="20"/>
  <c r="D2" i="58" l="1"/>
  <c r="D6" i="53"/>
  <c r="D6" i="57"/>
  <c r="D6" i="55"/>
  <c r="C9" i="4"/>
  <c r="C5" i="4"/>
  <c r="C18" i="4"/>
  <c r="C18" i="3"/>
  <c r="C18" i="2"/>
  <c r="D6" i="58" l="1"/>
  <c r="C13" i="21"/>
  <c r="C14" i="21" l="1"/>
  <c r="C18" i="21"/>
  <c r="C17" i="21"/>
  <c r="C12" i="21"/>
  <c r="C11" i="21"/>
  <c r="C10" i="21"/>
  <c r="C9" i="21"/>
  <c r="C5" i="21"/>
  <c r="C4" i="21"/>
  <c r="C3" i="21"/>
  <c r="C2" i="21"/>
  <c r="C6" i="21" l="1"/>
  <c r="C18" i="20"/>
  <c r="C17" i="20"/>
  <c r="C14" i="20"/>
  <c r="C12" i="20"/>
  <c r="C11" i="20"/>
  <c r="C10" i="20"/>
  <c r="C9" i="20"/>
  <c r="C5" i="20"/>
  <c r="C4" i="20"/>
  <c r="C3" i="20"/>
  <c r="C6" i="20" l="1"/>
  <c r="C18" i="19"/>
  <c r="C17" i="19"/>
  <c r="C14" i="19"/>
  <c r="C12" i="19"/>
  <c r="C11" i="19"/>
  <c r="C10" i="19"/>
  <c r="C9" i="19"/>
  <c r="C5" i="19"/>
  <c r="C4" i="19"/>
  <c r="C3" i="19"/>
  <c r="C6" i="19" l="1"/>
  <c r="C18" i="18"/>
  <c r="C17" i="18"/>
  <c r="C14" i="18"/>
  <c r="C12" i="18"/>
  <c r="C11" i="18"/>
  <c r="C10" i="18"/>
  <c r="C9" i="18"/>
  <c r="C5" i="18"/>
  <c r="C4" i="18"/>
  <c r="C3" i="18"/>
  <c r="C6" i="18" l="1"/>
  <c r="C18" i="17"/>
  <c r="C17" i="17"/>
  <c r="C14" i="17"/>
  <c r="C12" i="17"/>
  <c r="C11" i="17"/>
  <c r="C10" i="17"/>
  <c r="C9" i="17"/>
  <c r="C5" i="17"/>
  <c r="C4" i="17"/>
  <c r="C3" i="17"/>
  <c r="C6" i="17" l="1"/>
  <c r="C18" i="16" l="1"/>
  <c r="C17" i="16"/>
  <c r="C14" i="16"/>
  <c r="C12" i="16"/>
  <c r="C11" i="16"/>
  <c r="C10" i="16"/>
  <c r="C9" i="16"/>
  <c r="C5" i="16"/>
  <c r="C4" i="16"/>
  <c r="C3" i="16"/>
  <c r="C6" i="16" l="1"/>
  <c r="C18" i="15" l="1"/>
  <c r="C17" i="15"/>
  <c r="C14" i="15"/>
  <c r="C12" i="15"/>
  <c r="C11" i="15"/>
  <c r="C10" i="15"/>
  <c r="C9" i="15"/>
  <c r="C5" i="15"/>
  <c r="C4" i="15"/>
  <c r="C3" i="15"/>
  <c r="C6" i="15" l="1"/>
  <c r="C18" i="14" l="1"/>
  <c r="C17" i="14"/>
  <c r="C14" i="14"/>
  <c r="C12" i="14"/>
  <c r="C11" i="14"/>
  <c r="C10" i="14"/>
  <c r="C9" i="14"/>
  <c r="C5" i="14"/>
  <c r="C4" i="14"/>
  <c r="C3" i="14"/>
  <c r="C6" i="14" l="1"/>
  <c r="C18" i="13"/>
  <c r="C17" i="13"/>
  <c r="C14" i="13"/>
  <c r="C12" i="13"/>
  <c r="C11" i="13"/>
  <c r="C10" i="13"/>
  <c r="C9" i="13"/>
  <c r="C5" i="13"/>
  <c r="C4" i="13"/>
  <c r="C3" i="13"/>
  <c r="C6" i="13" l="1"/>
  <c r="C18" i="12" l="1"/>
  <c r="C17" i="12"/>
  <c r="C14" i="12"/>
  <c r="C12" i="12"/>
  <c r="C11" i="12"/>
  <c r="C10" i="12"/>
  <c r="C9" i="12"/>
  <c r="C5" i="12"/>
  <c r="C4" i="12"/>
  <c r="C3" i="12"/>
  <c r="C6" i="12" l="1"/>
  <c r="C18" i="11" l="1"/>
  <c r="C18" i="55" s="1"/>
  <c r="C17" i="11"/>
  <c r="C17" i="55" s="1"/>
  <c r="C14" i="11"/>
  <c r="C14" i="55" s="1"/>
  <c r="C12" i="11"/>
  <c r="C12" i="55" s="1"/>
  <c r="C11" i="11"/>
  <c r="C11" i="55" s="1"/>
  <c r="C10" i="11"/>
  <c r="C10" i="55" s="1"/>
  <c r="C9" i="11"/>
  <c r="C9" i="55" s="1"/>
  <c r="C5" i="11"/>
  <c r="C5" i="55" s="1"/>
  <c r="C4" i="11"/>
  <c r="C4" i="55" s="1"/>
  <c r="C3" i="11"/>
  <c r="C3" i="55" s="1"/>
  <c r="C6" i="11" l="1"/>
  <c r="C6" i="55" s="1"/>
  <c r="C18" i="10" l="1"/>
  <c r="C17" i="10"/>
  <c r="C14" i="10"/>
  <c r="C12" i="10"/>
  <c r="C11" i="10"/>
  <c r="C10" i="10"/>
  <c r="C9" i="10"/>
  <c r="C5" i="10"/>
  <c r="C4" i="10"/>
  <c r="C3" i="10"/>
  <c r="C6" i="10" l="1"/>
  <c r="C18" i="9"/>
  <c r="C17" i="9"/>
  <c r="C14" i="9"/>
  <c r="C12" i="9"/>
  <c r="C11" i="9"/>
  <c r="C10" i="9"/>
  <c r="C9" i="9"/>
  <c r="C5" i="9"/>
  <c r="C4" i="9"/>
  <c r="C3" i="9"/>
  <c r="C6" i="9" l="1"/>
  <c r="C11" i="48"/>
  <c r="C10" i="48"/>
  <c r="C9" i="48"/>
  <c r="C5" i="48"/>
  <c r="C4" i="48"/>
  <c r="C3" i="48"/>
  <c r="C18" i="8" l="1"/>
  <c r="C17" i="8"/>
  <c r="C14" i="8"/>
  <c r="C12" i="8"/>
  <c r="C11" i="8"/>
  <c r="C10" i="8"/>
  <c r="C9" i="8"/>
  <c r="C5" i="8"/>
  <c r="C4" i="8"/>
  <c r="C3" i="8"/>
  <c r="C6" i="8" l="1"/>
  <c r="C18" i="7" l="1"/>
  <c r="C17" i="7"/>
  <c r="C14" i="7"/>
  <c r="C12" i="7"/>
  <c r="C11" i="7"/>
  <c r="C10" i="7"/>
  <c r="C9" i="7"/>
  <c r="C5" i="7"/>
  <c r="C4" i="7"/>
  <c r="C3" i="7"/>
  <c r="C6" i="7" l="1"/>
  <c r="C18" i="6"/>
  <c r="C18" i="57" s="1"/>
  <c r="C17" i="6"/>
  <c r="C17" i="57" s="1"/>
  <c r="C14" i="6"/>
  <c r="C14" i="57" s="1"/>
  <c r="C12" i="6"/>
  <c r="C12" i="57" s="1"/>
  <c r="C11" i="6"/>
  <c r="C11" i="57" s="1"/>
  <c r="C10" i="6"/>
  <c r="C10" i="57" s="1"/>
  <c r="C9" i="6"/>
  <c r="C9" i="57" s="1"/>
  <c r="C5" i="6"/>
  <c r="C5" i="57" s="1"/>
  <c r="C4" i="6"/>
  <c r="C4" i="57" s="1"/>
  <c r="C3" i="6"/>
  <c r="C3" i="57" s="1"/>
  <c r="C6" i="6" l="1"/>
  <c r="C6" i="57" s="1"/>
  <c r="C18" i="5"/>
  <c r="C17" i="5"/>
  <c r="C14" i="5"/>
  <c r="C12" i="5"/>
  <c r="C11" i="5"/>
  <c r="C10" i="5"/>
  <c r="C9" i="5"/>
  <c r="C5" i="5"/>
  <c r="C4" i="5"/>
  <c r="C3" i="5"/>
  <c r="C6" i="5" l="1"/>
  <c r="C17" i="4"/>
  <c r="C14" i="4"/>
  <c r="C12" i="4"/>
  <c r="C11" i="4"/>
  <c r="C10" i="4"/>
  <c r="C4" i="4"/>
  <c r="C3" i="4"/>
  <c r="C6" i="4" l="1"/>
  <c r="C17" i="3"/>
  <c r="C14" i="3"/>
  <c r="C12" i="3"/>
  <c r="C11" i="3"/>
  <c r="C10" i="3"/>
  <c r="C9" i="3"/>
  <c r="C5" i="3"/>
  <c r="C4" i="3"/>
  <c r="C3" i="3"/>
  <c r="C6" i="3" l="1"/>
  <c r="C17" i="2"/>
  <c r="C14" i="2"/>
  <c r="C12" i="2"/>
  <c r="C11" i="2"/>
  <c r="C10" i="2"/>
  <c r="C9" i="2"/>
  <c r="C5" i="2"/>
  <c r="C4" i="2"/>
  <c r="C3" i="2"/>
  <c r="C6" i="2" l="1"/>
  <c r="C18" i="1" l="1"/>
  <c r="C18" i="53" s="1"/>
  <c r="C18" i="58" s="1"/>
  <c r="C17" i="1"/>
  <c r="C17" i="53" s="1"/>
  <c r="C17" i="58" s="1"/>
  <c r="C14" i="1"/>
  <c r="C14" i="53" s="1"/>
  <c r="C14" i="58" s="1"/>
  <c r="C12" i="1"/>
  <c r="C12" i="53" s="1"/>
  <c r="C12" i="58" s="1"/>
  <c r="C11" i="1"/>
  <c r="C11" i="53" s="1"/>
  <c r="C11" i="58" s="1"/>
  <c r="C10" i="1"/>
  <c r="C10" i="53" s="1"/>
  <c r="C10" i="58" s="1"/>
  <c r="C9" i="1"/>
  <c r="C9" i="53" s="1"/>
  <c r="C9" i="58" s="1"/>
  <c r="C5" i="1"/>
  <c r="C5" i="53" s="1"/>
  <c r="C5" i="58" s="1"/>
  <c r="C4" i="1"/>
  <c r="C4" i="53" s="1"/>
  <c r="C4" i="58" s="1"/>
  <c r="C3" i="1"/>
  <c r="C6" i="1" l="1"/>
  <c r="C6" i="53" s="1"/>
  <c r="C6" i="58" s="1"/>
  <c r="C3" i="53"/>
  <c r="C3" i="58" s="1"/>
  <c r="C13" i="20"/>
  <c r="C13" i="19"/>
  <c r="C13" i="18"/>
  <c r="C13" i="17"/>
  <c r="C13" i="16"/>
  <c r="C13" i="15"/>
  <c r="C13" i="14"/>
  <c r="C13" i="13"/>
  <c r="C13" i="12"/>
  <c r="C13" i="11"/>
  <c r="C13" i="10"/>
  <c r="C13" i="9"/>
  <c r="C13" i="8"/>
  <c r="C13" i="7"/>
  <c r="C13" i="6"/>
  <c r="C13" i="5"/>
  <c r="C13" i="4"/>
  <c r="C13" i="3"/>
  <c r="C13" i="2"/>
  <c r="C13" i="1"/>
  <c r="C13" i="55" l="1"/>
  <c r="C13" i="57"/>
  <c r="C13" i="53"/>
  <c r="C2" i="20"/>
  <c r="C2" i="19"/>
  <c r="C2" i="18"/>
  <c r="C2" i="17"/>
  <c r="C2" i="16"/>
  <c r="C2" i="15"/>
  <c r="C2" i="14"/>
  <c r="C2" i="13"/>
  <c r="C2" i="12"/>
  <c r="C2" i="11"/>
  <c r="C2" i="10"/>
  <c r="C2" i="9"/>
  <c r="C2" i="48"/>
  <c r="C2" i="8"/>
  <c r="C2" i="7"/>
  <c r="C2" i="6"/>
  <c r="C2" i="5"/>
  <c r="C2" i="4"/>
  <c r="C2" i="3"/>
  <c r="C2" i="2"/>
  <c r="C2" i="1"/>
  <c r="C13" i="58" l="1"/>
  <c r="C2" i="53"/>
  <c r="C2" i="57"/>
  <c r="C2" i="55"/>
  <c r="B11" i="48"/>
  <c r="B10" i="48"/>
  <c r="B9" i="48"/>
  <c r="C2" i="58" l="1"/>
  <c r="B13" i="20"/>
  <c r="B13" i="19"/>
  <c r="B13" i="18"/>
  <c r="B13" i="17"/>
  <c r="B13" i="16"/>
  <c r="B13" i="15"/>
  <c r="B13" i="14"/>
  <c r="B13" i="13"/>
  <c r="B13" i="12"/>
  <c r="B13" i="11"/>
  <c r="B13" i="10"/>
  <c r="B13" i="9"/>
  <c r="B13" i="8"/>
  <c r="B13" i="7"/>
  <c r="B13" i="6"/>
  <c r="B13" i="5"/>
  <c r="B13" i="4"/>
  <c r="B13" i="3"/>
  <c r="B13" i="2"/>
  <c r="B13" i="1"/>
  <c r="B13" i="21"/>
  <c r="B13" i="55" l="1"/>
  <c r="B13" i="57"/>
  <c r="B13" i="53"/>
  <c r="B2" i="21"/>
  <c r="B13" i="58" l="1"/>
  <c r="B2" i="1"/>
  <c r="B2" i="2"/>
  <c r="B2" i="3"/>
  <c r="B2" i="4"/>
  <c r="B2" i="5"/>
  <c r="B2" i="6"/>
  <c r="B2" i="7"/>
  <c r="B2" i="8"/>
  <c r="B2" i="48"/>
  <c r="B2" i="9"/>
  <c r="B2" i="10"/>
  <c r="B2" i="11"/>
  <c r="B2" i="12"/>
  <c r="B2" i="13"/>
  <c r="B2" i="14"/>
  <c r="B2" i="15"/>
  <c r="B2" i="16"/>
  <c r="B2" i="17"/>
  <c r="B2" i="18"/>
  <c r="B2" i="19"/>
  <c r="B2" i="20"/>
  <c r="B2" i="55" l="1"/>
  <c r="B2" i="57"/>
  <c r="B2" i="53"/>
  <c r="B18" i="20"/>
  <c r="B17" i="20"/>
  <c r="B14" i="20"/>
  <c r="B12" i="20"/>
  <c r="B11" i="20"/>
  <c r="B10" i="20"/>
  <c r="B9" i="20"/>
  <c r="B5" i="20"/>
  <c r="B4" i="20"/>
  <c r="B3" i="20"/>
  <c r="B18" i="19"/>
  <c r="B17" i="19"/>
  <c r="B14" i="19"/>
  <c r="B12" i="19"/>
  <c r="B11" i="19"/>
  <c r="B10" i="19"/>
  <c r="B9" i="19"/>
  <c r="B5" i="19"/>
  <c r="B4" i="19"/>
  <c r="B3" i="19"/>
  <c r="B18" i="18"/>
  <c r="B17" i="18"/>
  <c r="B14" i="18"/>
  <c r="B12" i="18"/>
  <c r="B11" i="18"/>
  <c r="B10" i="18"/>
  <c r="B9" i="18"/>
  <c r="B5" i="18"/>
  <c r="B4" i="18"/>
  <c r="B3" i="18"/>
  <c r="B18" i="17"/>
  <c r="B17" i="17"/>
  <c r="B14" i="17"/>
  <c r="B12" i="17"/>
  <c r="B11" i="17"/>
  <c r="B10" i="17"/>
  <c r="B9" i="17"/>
  <c r="B5" i="17"/>
  <c r="B4" i="17"/>
  <c r="B3" i="17"/>
  <c r="B18" i="16"/>
  <c r="B17" i="16"/>
  <c r="B14" i="16"/>
  <c r="B12" i="16"/>
  <c r="B11" i="16"/>
  <c r="B10" i="16"/>
  <c r="B9" i="16"/>
  <c r="B5" i="16"/>
  <c r="B4" i="16"/>
  <c r="B3" i="16"/>
  <c r="B2" i="58" l="1"/>
  <c r="B18" i="15"/>
  <c r="B17" i="15"/>
  <c r="B14" i="15"/>
  <c r="B12" i="15"/>
  <c r="B11" i="15"/>
  <c r="B10" i="15"/>
  <c r="B9" i="15"/>
  <c r="B5" i="15"/>
  <c r="B4" i="15"/>
  <c r="B3" i="15"/>
  <c r="B18" i="14"/>
  <c r="B17" i="14"/>
  <c r="B14" i="14"/>
  <c r="B12" i="14"/>
  <c r="B11" i="14"/>
  <c r="B10" i="14"/>
  <c r="B9" i="14"/>
  <c r="B5" i="14"/>
  <c r="B4" i="14"/>
  <c r="B3" i="14"/>
  <c r="B18" i="13"/>
  <c r="B17" i="13"/>
  <c r="B14" i="13"/>
  <c r="B12" i="13"/>
  <c r="B11" i="13"/>
  <c r="B10" i="13"/>
  <c r="B9" i="13"/>
  <c r="B5" i="13"/>
  <c r="B4" i="13"/>
  <c r="B3" i="13"/>
  <c r="B18" i="12"/>
  <c r="B17" i="12"/>
  <c r="B14" i="12"/>
  <c r="B12" i="12"/>
  <c r="B11" i="12"/>
  <c r="B10" i="12"/>
  <c r="B9" i="12"/>
  <c r="B5" i="12"/>
  <c r="B4" i="12"/>
  <c r="B3" i="12"/>
  <c r="B18" i="11"/>
  <c r="B18" i="55" s="1"/>
  <c r="B17" i="11"/>
  <c r="B17" i="55" s="1"/>
  <c r="B14" i="11"/>
  <c r="B14" i="55" s="1"/>
  <c r="B12" i="11"/>
  <c r="B12" i="55" s="1"/>
  <c r="B11" i="11"/>
  <c r="B11" i="55" s="1"/>
  <c r="B10" i="11"/>
  <c r="B10" i="55" s="1"/>
  <c r="B9" i="11"/>
  <c r="B9" i="55" s="1"/>
  <c r="B5" i="11"/>
  <c r="B5" i="55" s="1"/>
  <c r="B4" i="11"/>
  <c r="B4" i="55" s="1"/>
  <c r="B3" i="11"/>
  <c r="B18" i="10"/>
  <c r="B17" i="10"/>
  <c r="B14" i="10"/>
  <c r="B12" i="10"/>
  <c r="B11" i="10"/>
  <c r="B10" i="10"/>
  <c r="B9" i="10"/>
  <c r="B5" i="10"/>
  <c r="B4" i="10"/>
  <c r="B3" i="10"/>
  <c r="B18" i="9"/>
  <c r="B17" i="9"/>
  <c r="B14" i="9"/>
  <c r="B12" i="9"/>
  <c r="B11" i="9"/>
  <c r="B10" i="9"/>
  <c r="B9" i="9"/>
  <c r="B5" i="9"/>
  <c r="B4" i="9"/>
  <c r="B3" i="9"/>
  <c r="B5" i="48"/>
  <c r="B4" i="48"/>
  <c r="B3" i="48"/>
  <c r="B18" i="8"/>
  <c r="B17" i="8"/>
  <c r="B14" i="8"/>
  <c r="B12" i="8"/>
  <c r="B11" i="8"/>
  <c r="B10" i="8"/>
  <c r="B9" i="8"/>
  <c r="B5" i="8"/>
  <c r="B4" i="8"/>
  <c r="B3" i="8"/>
  <c r="B18" i="7"/>
  <c r="B17" i="7"/>
  <c r="B14" i="7"/>
  <c r="B12" i="7"/>
  <c r="B11" i="7"/>
  <c r="B10" i="7"/>
  <c r="B9" i="7"/>
  <c r="B5" i="7"/>
  <c r="B4" i="7"/>
  <c r="B3" i="7"/>
  <c r="B18" i="6"/>
  <c r="B17" i="6"/>
  <c r="B14" i="6"/>
  <c r="B12" i="6"/>
  <c r="B11" i="6"/>
  <c r="B10" i="6"/>
  <c r="B9" i="6"/>
  <c r="B5" i="6"/>
  <c r="B4" i="6"/>
  <c r="B3" i="6"/>
  <c r="B18" i="5"/>
  <c r="B17" i="5"/>
  <c r="B14" i="5"/>
  <c r="B12" i="5"/>
  <c r="B11" i="5"/>
  <c r="B10" i="5"/>
  <c r="B9" i="5"/>
  <c r="B5" i="5"/>
  <c r="B4" i="5"/>
  <c r="B3" i="5"/>
  <c r="B18" i="4"/>
  <c r="B17" i="4"/>
  <c r="B14" i="4"/>
  <c r="B12" i="4"/>
  <c r="B11" i="4"/>
  <c r="B10" i="4"/>
  <c r="B9" i="4"/>
  <c r="B5" i="4"/>
  <c r="B4" i="4"/>
  <c r="B3" i="4"/>
  <c r="B18" i="3"/>
  <c r="B17" i="3"/>
  <c r="B14" i="3"/>
  <c r="B12" i="3"/>
  <c r="B11" i="3"/>
  <c r="B10" i="3"/>
  <c r="B9" i="3"/>
  <c r="B5" i="3"/>
  <c r="B4" i="3"/>
  <c r="B3" i="3"/>
  <c r="B18" i="2"/>
  <c r="B17" i="2"/>
  <c r="B14" i="2"/>
  <c r="B12" i="2"/>
  <c r="B11" i="2"/>
  <c r="B10" i="2"/>
  <c r="B9" i="2"/>
  <c r="B5" i="2"/>
  <c r="B4" i="2"/>
  <c r="B3" i="2"/>
  <c r="B18" i="1"/>
  <c r="B17" i="1"/>
  <c r="B14" i="1"/>
  <c r="B12" i="1"/>
  <c r="B11" i="1"/>
  <c r="B10" i="1"/>
  <c r="B9" i="1"/>
  <c r="B5" i="1"/>
  <c r="B4" i="1"/>
  <c r="B3" i="1"/>
  <c r="B18" i="21"/>
  <c r="B17" i="21"/>
  <c r="B14" i="21"/>
  <c r="B12" i="21"/>
  <c r="B11" i="21"/>
  <c r="B10" i="21"/>
  <c r="B9" i="21"/>
  <c r="B5" i="21"/>
  <c r="B4" i="21"/>
  <c r="B3" i="21"/>
  <c r="B3" i="55" l="1"/>
  <c r="B9" i="53"/>
  <c r="B12" i="57"/>
  <c r="B11" i="57"/>
  <c r="B18" i="57"/>
  <c r="B9" i="57"/>
  <c r="B14" i="57"/>
  <c r="B3" i="57"/>
  <c r="B10" i="57"/>
  <c r="B17" i="57"/>
  <c r="B4" i="57"/>
  <c r="B5" i="57"/>
  <c r="B14" i="53"/>
  <c r="B4" i="53"/>
  <c r="B11" i="53"/>
  <c r="B18" i="53"/>
  <c r="B5" i="53"/>
  <c r="B12" i="53"/>
  <c r="B3" i="53"/>
  <c r="B10" i="53"/>
  <c r="B17" i="53"/>
  <c r="B6" i="20"/>
  <c r="B6" i="19"/>
  <c r="B6" i="18"/>
  <c r="B6" i="17"/>
  <c r="B6" i="16"/>
  <c r="B6" i="15"/>
  <c r="B6" i="14"/>
  <c r="B6" i="13"/>
  <c r="B6" i="12"/>
  <c r="B6" i="11"/>
  <c r="B6" i="10"/>
  <c r="B6" i="9"/>
  <c r="B6" i="8"/>
  <c r="B6" i="7"/>
  <c r="B6" i="6"/>
  <c r="B6" i="5"/>
  <c r="B6" i="4"/>
  <c r="B6" i="3"/>
  <c r="B6" i="2"/>
  <c r="B6" i="1"/>
  <c r="B6" i="21"/>
  <c r="B9" i="58" l="1"/>
  <c r="B14" i="58"/>
  <c r="B6" i="55"/>
  <c r="B18" i="58"/>
  <c r="B12" i="58"/>
  <c r="B11" i="58"/>
  <c r="B17" i="58"/>
  <c r="B4" i="58"/>
  <c r="B6" i="57"/>
  <c r="B10" i="58"/>
  <c r="B3" i="58"/>
  <c r="B5" i="58"/>
  <c r="B6" i="53"/>
  <c r="B6" i="58" l="1"/>
  <c r="B46" i="56" l="1"/>
  <c r="B24" i="56"/>
  <c r="B24" i="54"/>
  <c r="B46" i="54"/>
  <c r="N46" i="54" l="1"/>
  <c r="N24" i="54"/>
  <c r="N2" i="54"/>
  <c r="N46" i="56"/>
  <c r="N24" i="56"/>
  <c r="N2" i="56"/>
  <c r="N46" i="52" l="1"/>
  <c r="N24" i="52"/>
  <c r="N2" i="52"/>
  <c r="B46" i="52"/>
  <c r="B24" i="52"/>
  <c r="N46" i="41" l="1"/>
  <c r="N24" i="41"/>
  <c r="N2" i="41"/>
  <c r="N46" i="40"/>
  <c r="N24" i="40"/>
  <c r="N2" i="40"/>
  <c r="N46" i="39"/>
  <c r="N24" i="39"/>
  <c r="N2" i="39"/>
  <c r="N46" i="38"/>
  <c r="N24" i="38"/>
  <c r="N2" i="38"/>
  <c r="N46" i="37"/>
  <c r="N24" i="37"/>
  <c r="N2" i="37"/>
  <c r="N46" i="36"/>
  <c r="N24" i="36"/>
  <c r="N2" i="36"/>
  <c r="N46" i="35"/>
  <c r="N24" i="35"/>
  <c r="N2" i="35"/>
  <c r="N46" i="34"/>
  <c r="N24" i="34"/>
  <c r="N2" i="34"/>
  <c r="N46" i="33"/>
  <c r="N24" i="33"/>
  <c r="N2" i="33"/>
  <c r="N46" i="32" l="1"/>
  <c r="N24" i="32"/>
  <c r="N2" i="32"/>
  <c r="N46" i="31"/>
  <c r="N24" i="31"/>
  <c r="N2" i="31"/>
  <c r="N24" i="49"/>
  <c r="N2" i="49"/>
  <c r="N46" i="30"/>
  <c r="N24" i="30"/>
  <c r="N2" i="30"/>
  <c r="N46" i="29"/>
  <c r="N24" i="29"/>
  <c r="N2" i="29"/>
  <c r="N46" i="28"/>
  <c r="N24" i="28"/>
  <c r="N2" i="28"/>
  <c r="N46" i="27"/>
  <c r="N24" i="27"/>
  <c r="N2" i="27"/>
  <c r="N46" i="26"/>
  <c r="N24" i="26"/>
  <c r="N2" i="26"/>
  <c r="N46" i="25"/>
  <c r="N24" i="25"/>
  <c r="N2" i="25"/>
  <c r="N46" i="24"/>
  <c r="N24" i="24"/>
  <c r="N2" i="24"/>
  <c r="N46" i="23"/>
  <c r="N24" i="23"/>
  <c r="N2" i="23"/>
  <c r="N2" i="22"/>
  <c r="N24" i="22"/>
  <c r="N46" i="22"/>
  <c r="N46" i="42"/>
  <c r="N24" i="42"/>
  <c r="B24" i="49" l="1"/>
  <c r="B46" i="41" l="1"/>
  <c r="B24" i="41"/>
  <c r="B46" i="40"/>
  <c r="B24" i="40"/>
  <c r="B46" i="39"/>
  <c r="B24" i="39"/>
  <c r="B46" i="38"/>
  <c r="B24" i="38"/>
  <c r="B46" i="37"/>
  <c r="B24" i="37"/>
  <c r="B46" i="36"/>
  <c r="B24" i="36"/>
  <c r="B46" i="35"/>
  <c r="B24" i="35"/>
  <c r="B46" i="34"/>
  <c r="B24" i="34"/>
  <c r="B46" i="33"/>
  <c r="B24" i="33"/>
  <c r="B46" i="32"/>
  <c r="B24" i="32"/>
  <c r="B46" i="31"/>
  <c r="B24" i="31"/>
  <c r="B46" i="30"/>
  <c r="B24" i="30"/>
  <c r="B46" i="29"/>
  <c r="B24" i="29"/>
  <c r="B46" i="28"/>
  <c r="B24" i="28"/>
  <c r="B46" i="27"/>
  <c r="B24" i="27"/>
  <c r="B46" i="26"/>
  <c r="B24" i="26"/>
  <c r="B46" i="25"/>
  <c r="B24" i="25"/>
  <c r="B46" i="24"/>
  <c r="B24" i="24"/>
  <c r="B46" i="23"/>
  <c r="B24" i="23"/>
  <c r="B46" i="22"/>
  <c r="B24" i="22"/>
  <c r="B46" i="42"/>
  <c r="B24" i="42"/>
</calcChain>
</file>

<file path=xl/sharedStrings.xml><?xml version="1.0" encoding="utf-8"?>
<sst xmlns="http://schemas.openxmlformats.org/spreadsheetml/2006/main" count="389" uniqueCount="69">
  <si>
    <t>Total Children Appointed to GALP</t>
  </si>
  <si>
    <t>Total Children Assigned to Volunteer</t>
  </si>
  <si>
    <t>Total Volunteers</t>
  </si>
  <si>
    <t>Total Non-Case Volunteers</t>
  </si>
  <si>
    <t>Total Newly Certified Volunteers</t>
  </si>
  <si>
    <t>Total Discharged Volunteers</t>
  </si>
  <si>
    <t>Total Children Assigned to Staff</t>
  </si>
  <si>
    <t>Total Children Unassigned</t>
  </si>
  <si>
    <t>Total Unassigned Children</t>
  </si>
  <si>
    <t>lstChartTypes</t>
  </si>
  <si>
    <t>lstCircuit</t>
  </si>
  <si>
    <t>Circuit_2</t>
  </si>
  <si>
    <t>Circuit_1</t>
  </si>
  <si>
    <t>Circuit_3</t>
  </si>
  <si>
    <t>Circuit_4</t>
  </si>
  <si>
    <t>Circuit_5</t>
  </si>
  <si>
    <t>Circuit_6</t>
  </si>
  <si>
    <t>Circuit_7</t>
  </si>
  <si>
    <t>Circuit_8</t>
  </si>
  <si>
    <t>Circuit_10</t>
  </si>
  <si>
    <t>Circuit_11</t>
  </si>
  <si>
    <t>Circuit_12</t>
  </si>
  <si>
    <t>Circuit_13</t>
  </si>
  <si>
    <t>Circuit_14</t>
  </si>
  <si>
    <t>Circuit_15</t>
  </si>
  <si>
    <t>Circuit_16</t>
  </si>
  <si>
    <t>Circuit_17</t>
  </si>
  <si>
    <t>Circuit_18</t>
  </si>
  <si>
    <t>Circuit_19</t>
  </si>
  <si>
    <t>Circuit_20</t>
  </si>
  <si>
    <t>Statewide</t>
  </si>
  <si>
    <t>Total Dependent Children by Co. of Jurisdiction</t>
  </si>
  <si>
    <t>Region_Circuit_Charts</t>
  </si>
  <si>
    <t>Circuit_9_Osceola</t>
  </si>
  <si>
    <t>Circuit_9_Orange</t>
  </si>
  <si>
    <t>Circuit 20</t>
  </si>
  <si>
    <t>Circuit 1</t>
  </si>
  <si>
    <t>Circuit 3</t>
  </si>
  <si>
    <t>Circuit 4</t>
  </si>
  <si>
    <t>Circuit 5</t>
  </si>
  <si>
    <t>Circuit 6</t>
  </si>
  <si>
    <t>Circuit 7</t>
  </si>
  <si>
    <t>Circuit 8</t>
  </si>
  <si>
    <t>Circuit 9 (Osceola County)</t>
  </si>
  <si>
    <t>Circuit 9 (Orange County)</t>
  </si>
  <si>
    <t>Circuit 10</t>
  </si>
  <si>
    <t>Circuit 11</t>
  </si>
  <si>
    <t>Circuit 12</t>
  </si>
  <si>
    <t>Circuit 2</t>
  </si>
  <si>
    <t>Circuit 16</t>
  </si>
  <si>
    <t>Circuit 13</t>
  </si>
  <si>
    <t>Circuit 14</t>
  </si>
  <si>
    <t>Circuit 15</t>
  </si>
  <si>
    <t>Circuit 17</t>
  </si>
  <si>
    <t>Circuit 18</t>
  </si>
  <si>
    <t>Circuit 19</t>
  </si>
  <si>
    <t>Central</t>
  </si>
  <si>
    <t>Central Region</t>
  </si>
  <si>
    <t>Total Certified Volunteers</t>
  </si>
  <si>
    <t>Total Active Certified Volunteers</t>
  </si>
  <si>
    <t>Total Inactive Cert. Volunteers</t>
  </si>
  <si>
    <t>Total Inactive Cert. Volunteers (6 Mos.+)</t>
  </si>
  <si>
    <t xml:space="preserve"> </t>
  </si>
  <si>
    <t>Southern Region</t>
  </si>
  <si>
    <t>Northern Region</t>
  </si>
  <si>
    <t>Northern</t>
  </si>
  <si>
    <t>Southern</t>
  </si>
  <si>
    <t>Select a Circuit or Region</t>
  </si>
  <si>
    <t>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</si>
</sst>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17" fontId="1" fillId="0" borderId="0" xfId="0" applyNumberFormat="1" applyFont="1"/>
    <xf numFmtId="0" fontId="1" fillId="0" borderId="0" xfId="0" applyFont="1"/>
    <xf numFmtId="3" fontId="0" fillId="0" borderId="0" xfId="0" applyNumberFormat="1"/>
    <xf numFmtId="0" fontId="0" fillId="0" borderId="0" xfId="0" applyFont="1"/>
    <xf numFmtId="0" fontId="1" fillId="0" borderId="0" xfId="0" applyFont="1" applyFill="1"/>
    <xf numFmtId="17" fontId="1" fillId="0" borderId="0" xfId="0" applyNumberFormat="1" applyFont="1" applyFill="1"/>
    <xf numFmtId="3" fontId="0" fillId="0" borderId="0" xfId="0" applyNumberFormat="1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/>
    <xf numFmtId="0" fontId="1" fillId="0" borderId="0" xfId="0" applyFont="1" applyAlignment="1"/>
    <xf numFmtId="49" fontId="1" fillId="0" borderId="0" xfId="0" applyNumberFormat="1" applyFont="1" applyAlignment="1">
      <alignment horizontal="right"/>
    </xf>
    <xf numFmtId="1" fontId="0" fillId="0" borderId="0" xfId="0" applyNumberFormat="1"/>
    <xf numFmtId="1" fontId="0" fillId="0" borderId="0" xfId="0" applyNumberFormat="1" applyFill="1"/>
    <xf numFmtId="3" fontId="1" fillId="0" borderId="0" xfId="0" applyNumberFormat="1" applyFont="1" applyFill="1"/>
    <xf numFmtId="3" fontId="1" fillId="0" borderId="0" xfId="0" applyNumberFormat="1" applyFont="1"/>
    <xf numFmtId="164" fontId="1" fillId="0" borderId="0" xfId="0" applyNumberFormat="1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66"/>
      <color rgb="FF00D1CC"/>
      <color rgb="FFE5F4F7"/>
      <color rgb="FFAFE8EB"/>
      <color rgb="FF009999"/>
      <color rgb="FF2E507A"/>
      <color rgb="FF376091"/>
      <color rgb="FFCA1002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65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11.xml"/><Relationship Id="rId68" Type="http://schemas.openxmlformats.org/officeDocument/2006/relationships/externalLink" Target="externalLinks/externalLink16.xml"/><Relationship Id="rId84" Type="http://schemas.openxmlformats.org/officeDocument/2006/relationships/externalLink" Target="externalLinks/externalLink32.xml"/><Relationship Id="rId89" Type="http://schemas.openxmlformats.org/officeDocument/2006/relationships/externalLink" Target="externalLinks/externalLink37.xml"/><Relationship Id="rId112" Type="http://schemas.openxmlformats.org/officeDocument/2006/relationships/externalLink" Target="externalLinks/externalLink60.xml"/><Relationship Id="rId133" Type="http://schemas.openxmlformats.org/officeDocument/2006/relationships/externalLink" Target="externalLinks/externalLink81.xml"/><Relationship Id="rId138" Type="http://schemas.openxmlformats.org/officeDocument/2006/relationships/externalLink" Target="externalLinks/externalLink86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55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externalLink" Target="externalLinks/externalLink1.xml"/><Relationship Id="rId58" Type="http://schemas.openxmlformats.org/officeDocument/2006/relationships/externalLink" Target="externalLinks/externalLink6.xml"/><Relationship Id="rId74" Type="http://schemas.openxmlformats.org/officeDocument/2006/relationships/externalLink" Target="externalLinks/externalLink22.xml"/><Relationship Id="rId79" Type="http://schemas.openxmlformats.org/officeDocument/2006/relationships/externalLink" Target="externalLinks/externalLink27.xml"/><Relationship Id="rId102" Type="http://schemas.openxmlformats.org/officeDocument/2006/relationships/externalLink" Target="externalLinks/externalLink50.xml"/><Relationship Id="rId123" Type="http://schemas.openxmlformats.org/officeDocument/2006/relationships/externalLink" Target="externalLinks/externalLink71.xml"/><Relationship Id="rId128" Type="http://schemas.openxmlformats.org/officeDocument/2006/relationships/externalLink" Target="externalLinks/externalLink76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38.xml"/><Relationship Id="rId95" Type="http://schemas.openxmlformats.org/officeDocument/2006/relationships/externalLink" Target="externalLinks/externalLink43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externalLink" Target="externalLinks/externalLink12.xml"/><Relationship Id="rId69" Type="http://schemas.openxmlformats.org/officeDocument/2006/relationships/externalLink" Target="externalLinks/externalLink17.xml"/><Relationship Id="rId113" Type="http://schemas.openxmlformats.org/officeDocument/2006/relationships/externalLink" Target="externalLinks/externalLink61.xml"/><Relationship Id="rId118" Type="http://schemas.openxmlformats.org/officeDocument/2006/relationships/externalLink" Target="externalLinks/externalLink66.xml"/><Relationship Id="rId134" Type="http://schemas.openxmlformats.org/officeDocument/2006/relationships/externalLink" Target="externalLinks/externalLink82.xml"/><Relationship Id="rId139" Type="http://schemas.openxmlformats.org/officeDocument/2006/relationships/externalLink" Target="externalLinks/externalLink8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20.xml"/><Relationship Id="rId80" Type="http://schemas.openxmlformats.org/officeDocument/2006/relationships/externalLink" Target="externalLinks/externalLink28.xml"/><Relationship Id="rId85" Type="http://schemas.openxmlformats.org/officeDocument/2006/relationships/externalLink" Target="externalLinks/externalLink33.xml"/><Relationship Id="rId93" Type="http://schemas.openxmlformats.org/officeDocument/2006/relationships/externalLink" Target="externalLinks/externalLink41.xml"/><Relationship Id="rId98" Type="http://schemas.openxmlformats.org/officeDocument/2006/relationships/externalLink" Target="externalLinks/externalLink46.xml"/><Relationship Id="rId121" Type="http://schemas.openxmlformats.org/officeDocument/2006/relationships/externalLink" Target="externalLinks/externalLink69.xml"/><Relationship Id="rId14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7.xml"/><Relationship Id="rId67" Type="http://schemas.openxmlformats.org/officeDocument/2006/relationships/externalLink" Target="externalLinks/externalLink15.xml"/><Relationship Id="rId103" Type="http://schemas.openxmlformats.org/officeDocument/2006/relationships/externalLink" Target="externalLinks/externalLink51.xml"/><Relationship Id="rId108" Type="http://schemas.openxmlformats.org/officeDocument/2006/relationships/externalLink" Target="externalLinks/externalLink56.xml"/><Relationship Id="rId116" Type="http://schemas.openxmlformats.org/officeDocument/2006/relationships/externalLink" Target="externalLinks/externalLink64.xml"/><Relationship Id="rId124" Type="http://schemas.openxmlformats.org/officeDocument/2006/relationships/externalLink" Target="externalLinks/externalLink72.xml"/><Relationship Id="rId129" Type="http://schemas.openxmlformats.org/officeDocument/2006/relationships/externalLink" Target="externalLinks/externalLink77.xml"/><Relationship Id="rId137" Type="http://schemas.openxmlformats.org/officeDocument/2006/relationships/externalLink" Target="externalLinks/externalLink85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62" Type="http://schemas.openxmlformats.org/officeDocument/2006/relationships/externalLink" Target="externalLinks/externalLink10.xml"/><Relationship Id="rId70" Type="http://schemas.openxmlformats.org/officeDocument/2006/relationships/externalLink" Target="externalLinks/externalLink18.xml"/><Relationship Id="rId75" Type="http://schemas.openxmlformats.org/officeDocument/2006/relationships/externalLink" Target="externalLinks/externalLink23.xml"/><Relationship Id="rId83" Type="http://schemas.openxmlformats.org/officeDocument/2006/relationships/externalLink" Target="externalLinks/externalLink31.xml"/><Relationship Id="rId88" Type="http://schemas.openxmlformats.org/officeDocument/2006/relationships/externalLink" Target="externalLinks/externalLink36.xml"/><Relationship Id="rId91" Type="http://schemas.openxmlformats.org/officeDocument/2006/relationships/externalLink" Target="externalLinks/externalLink39.xml"/><Relationship Id="rId96" Type="http://schemas.openxmlformats.org/officeDocument/2006/relationships/externalLink" Target="externalLinks/externalLink44.xml"/><Relationship Id="rId111" Type="http://schemas.openxmlformats.org/officeDocument/2006/relationships/externalLink" Target="externalLinks/externalLink59.xml"/><Relationship Id="rId132" Type="http://schemas.openxmlformats.org/officeDocument/2006/relationships/externalLink" Target="externalLinks/externalLink80.xml"/><Relationship Id="rId14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5.xml"/><Relationship Id="rId106" Type="http://schemas.openxmlformats.org/officeDocument/2006/relationships/externalLink" Target="externalLinks/externalLink54.xml"/><Relationship Id="rId114" Type="http://schemas.openxmlformats.org/officeDocument/2006/relationships/externalLink" Target="externalLinks/externalLink62.xml"/><Relationship Id="rId119" Type="http://schemas.openxmlformats.org/officeDocument/2006/relationships/externalLink" Target="externalLinks/externalLink67.xml"/><Relationship Id="rId127" Type="http://schemas.openxmlformats.org/officeDocument/2006/relationships/externalLink" Target="externalLinks/externalLink75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8.xml"/><Relationship Id="rId65" Type="http://schemas.openxmlformats.org/officeDocument/2006/relationships/externalLink" Target="externalLinks/externalLink13.xml"/><Relationship Id="rId73" Type="http://schemas.openxmlformats.org/officeDocument/2006/relationships/externalLink" Target="externalLinks/externalLink21.xml"/><Relationship Id="rId78" Type="http://schemas.openxmlformats.org/officeDocument/2006/relationships/externalLink" Target="externalLinks/externalLink26.xml"/><Relationship Id="rId81" Type="http://schemas.openxmlformats.org/officeDocument/2006/relationships/externalLink" Target="externalLinks/externalLink29.xml"/><Relationship Id="rId86" Type="http://schemas.openxmlformats.org/officeDocument/2006/relationships/externalLink" Target="externalLinks/externalLink34.xml"/><Relationship Id="rId94" Type="http://schemas.openxmlformats.org/officeDocument/2006/relationships/externalLink" Target="externalLinks/externalLink42.xml"/><Relationship Id="rId99" Type="http://schemas.openxmlformats.org/officeDocument/2006/relationships/externalLink" Target="externalLinks/externalLink47.xml"/><Relationship Id="rId101" Type="http://schemas.openxmlformats.org/officeDocument/2006/relationships/externalLink" Target="externalLinks/externalLink49.xml"/><Relationship Id="rId122" Type="http://schemas.openxmlformats.org/officeDocument/2006/relationships/externalLink" Target="externalLinks/externalLink70.xml"/><Relationship Id="rId130" Type="http://schemas.openxmlformats.org/officeDocument/2006/relationships/externalLink" Target="externalLinks/externalLink78.xml"/><Relationship Id="rId135" Type="http://schemas.openxmlformats.org/officeDocument/2006/relationships/externalLink" Target="externalLinks/externalLink83.xml"/><Relationship Id="rId14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57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76" Type="http://schemas.openxmlformats.org/officeDocument/2006/relationships/externalLink" Target="externalLinks/externalLink24.xml"/><Relationship Id="rId97" Type="http://schemas.openxmlformats.org/officeDocument/2006/relationships/externalLink" Target="externalLinks/externalLink45.xml"/><Relationship Id="rId104" Type="http://schemas.openxmlformats.org/officeDocument/2006/relationships/externalLink" Target="externalLinks/externalLink52.xml"/><Relationship Id="rId120" Type="http://schemas.openxmlformats.org/officeDocument/2006/relationships/externalLink" Target="externalLinks/externalLink68.xml"/><Relationship Id="rId125" Type="http://schemas.openxmlformats.org/officeDocument/2006/relationships/externalLink" Target="externalLinks/externalLink73.xml"/><Relationship Id="rId141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9.xml"/><Relationship Id="rId92" Type="http://schemas.openxmlformats.org/officeDocument/2006/relationships/externalLink" Target="externalLinks/externalLink40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externalLink" Target="externalLinks/externalLink14.xml"/><Relationship Id="rId87" Type="http://schemas.openxmlformats.org/officeDocument/2006/relationships/externalLink" Target="externalLinks/externalLink35.xml"/><Relationship Id="rId110" Type="http://schemas.openxmlformats.org/officeDocument/2006/relationships/externalLink" Target="externalLinks/externalLink58.xml"/><Relationship Id="rId115" Type="http://schemas.openxmlformats.org/officeDocument/2006/relationships/externalLink" Target="externalLinks/externalLink63.xml"/><Relationship Id="rId131" Type="http://schemas.openxmlformats.org/officeDocument/2006/relationships/externalLink" Target="externalLinks/externalLink79.xml"/><Relationship Id="rId136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9.xml"/><Relationship Id="rId82" Type="http://schemas.openxmlformats.org/officeDocument/2006/relationships/externalLink" Target="externalLinks/externalLink30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externalLink" Target="externalLinks/externalLink4.xml"/><Relationship Id="rId77" Type="http://schemas.openxmlformats.org/officeDocument/2006/relationships/externalLink" Target="externalLinks/externalLink25.xml"/><Relationship Id="rId100" Type="http://schemas.openxmlformats.org/officeDocument/2006/relationships/externalLink" Target="externalLinks/externalLink48.xml"/><Relationship Id="rId105" Type="http://schemas.openxmlformats.org/officeDocument/2006/relationships/externalLink" Target="externalLinks/externalLink53.xml"/><Relationship Id="rId126" Type="http://schemas.openxmlformats.org/officeDocument/2006/relationships/externalLink" Target="externalLinks/externalLink7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Child Representation</a:t>
            </a:r>
            <a:endParaRPr lang="en-US" sz="1400"/>
          </a:p>
        </c:rich>
      </c:tx>
      <c:layout>
        <c:manualLayout>
          <c:xMode val="edge"/>
          <c:yMode val="edge"/>
          <c:x val="0.395757489773237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644179918324222E-2"/>
          <c:y val="5.8888342082239725E-2"/>
          <c:w val="0.75912726488899029"/>
          <c:h val="0.8689665354330709"/>
        </c:manualLayout>
      </c:layout>
      <c:lineChart>
        <c:grouping val="standard"/>
        <c:varyColors val="0"/>
        <c:ser>
          <c:idx val="0"/>
          <c:order val="0"/>
          <c:tx>
            <c:strRef>
              <c:f>'Statewide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'Statewide Data FY 17-18'!$B$2:$M$2</c:f>
              <c:numCache>
                <c:formatCode>#,##0</c:formatCode>
                <c:ptCount val="12"/>
                <c:pt idx="0">
                  <c:v>32482</c:v>
                </c:pt>
                <c:pt idx="1">
                  <c:v>32435</c:v>
                </c:pt>
                <c:pt idx="2">
                  <c:v>32656</c:v>
                </c:pt>
                <c:pt idx="3">
                  <c:v>32546</c:v>
                </c:pt>
                <c:pt idx="4">
                  <c:v>32328</c:v>
                </c:pt>
                <c:pt idx="5">
                  <c:v>32431</c:v>
                </c:pt>
                <c:pt idx="6">
                  <c:v>32831</c:v>
                </c:pt>
                <c:pt idx="7">
                  <c:v>32759</c:v>
                </c:pt>
                <c:pt idx="8">
                  <c:v>32660</c:v>
                </c:pt>
                <c:pt idx="9">
                  <c:v>32396</c:v>
                </c:pt>
                <c:pt idx="10">
                  <c:v>32121</c:v>
                </c:pt>
                <c:pt idx="11">
                  <c:v>31942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FC-4D02-8FF4-76656ADC6DB3}"/>
            </c:ext>
          </c:extLst>
        </c:ser>
        <c:ser>
          <c:idx val="1"/>
          <c:order val="1"/>
          <c:tx>
            <c:strRef>
              <c:f>'Statewide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'Statewide Data FY 17-18'!$B$3:$M$3</c:f>
              <c:numCache>
                <c:formatCode>#,##0</c:formatCode>
                <c:ptCount val="12"/>
                <c:pt idx="0">
                  <c:v>25648</c:v>
                </c:pt>
                <c:pt idx="1">
                  <c:v>25492</c:v>
                </c:pt>
                <c:pt idx="2">
                  <c:v>25697</c:v>
                </c:pt>
                <c:pt idx="3">
                  <c:v>25777</c:v>
                </c:pt>
                <c:pt idx="4">
                  <c:v>25418</c:v>
                </c:pt>
                <c:pt idx="5">
                  <c:v>25423</c:v>
                </c:pt>
                <c:pt idx="6">
                  <c:v>25550</c:v>
                </c:pt>
                <c:pt idx="7">
                  <c:v>25590</c:v>
                </c:pt>
                <c:pt idx="8">
                  <c:v>25615</c:v>
                </c:pt>
                <c:pt idx="9">
                  <c:v>25232</c:v>
                </c:pt>
                <c:pt idx="10">
                  <c:v>25340</c:v>
                </c:pt>
                <c:pt idx="11">
                  <c:v>25280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FC-4D02-8FF4-76656ADC6DB3}"/>
            </c:ext>
          </c:extLst>
        </c:ser>
        <c:ser>
          <c:idx val="2"/>
          <c:order val="2"/>
          <c:tx>
            <c:strRef>
              <c:f>'Statewide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'Statewide Data FY 17-18'!$B$4:$M$4</c:f>
              <c:numCache>
                <c:formatCode>#,##0</c:formatCode>
                <c:ptCount val="12"/>
                <c:pt idx="0">
                  <c:v>18154</c:v>
                </c:pt>
                <c:pt idx="1">
                  <c:v>17924</c:v>
                </c:pt>
                <c:pt idx="2">
                  <c:v>17963</c:v>
                </c:pt>
                <c:pt idx="3">
                  <c:v>17977</c:v>
                </c:pt>
                <c:pt idx="4">
                  <c:v>17725</c:v>
                </c:pt>
                <c:pt idx="5">
                  <c:v>17513</c:v>
                </c:pt>
                <c:pt idx="6">
                  <c:v>17859</c:v>
                </c:pt>
                <c:pt idx="7">
                  <c:v>17658</c:v>
                </c:pt>
                <c:pt idx="8">
                  <c:v>17951</c:v>
                </c:pt>
                <c:pt idx="9">
                  <c:v>17768</c:v>
                </c:pt>
                <c:pt idx="10">
                  <c:v>17557</c:v>
                </c:pt>
                <c:pt idx="11">
                  <c:v>17691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FC-4D02-8FF4-76656ADC6DB3}"/>
            </c:ext>
          </c:extLst>
        </c:ser>
        <c:ser>
          <c:idx val="3"/>
          <c:order val="3"/>
          <c:tx>
            <c:strRef>
              <c:f>'Statewide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'Statewide Data FY 17-18'!$B$5:$M$5</c:f>
              <c:numCache>
                <c:formatCode>#,##0</c:formatCode>
                <c:ptCount val="12"/>
                <c:pt idx="0">
                  <c:v>7364</c:v>
                </c:pt>
                <c:pt idx="1">
                  <c:v>7394</c:v>
                </c:pt>
                <c:pt idx="2">
                  <c:v>7613</c:v>
                </c:pt>
                <c:pt idx="3">
                  <c:v>7671</c:v>
                </c:pt>
                <c:pt idx="4">
                  <c:v>7564</c:v>
                </c:pt>
                <c:pt idx="5">
                  <c:v>7786</c:v>
                </c:pt>
                <c:pt idx="6">
                  <c:v>7595</c:v>
                </c:pt>
                <c:pt idx="7">
                  <c:v>7797</c:v>
                </c:pt>
                <c:pt idx="8">
                  <c:v>7564</c:v>
                </c:pt>
                <c:pt idx="9">
                  <c:v>7324</c:v>
                </c:pt>
                <c:pt idx="10">
                  <c:v>7629</c:v>
                </c:pt>
                <c:pt idx="11">
                  <c:v>7419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FC-4D02-8FF4-76656ADC6DB3}"/>
            </c:ext>
          </c:extLst>
        </c:ser>
        <c:ser>
          <c:idx val="4"/>
          <c:order val="4"/>
          <c:tx>
            <c:strRef>
              <c:f>'Statewide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'Statewide Data FY 17-18'!$B$6:$M$6</c:f>
              <c:numCache>
                <c:formatCode>#,##0</c:formatCode>
                <c:ptCount val="12"/>
                <c:pt idx="0">
                  <c:v>130</c:v>
                </c:pt>
                <c:pt idx="1">
                  <c:v>174</c:v>
                </c:pt>
                <c:pt idx="2">
                  <c:v>121</c:v>
                </c:pt>
                <c:pt idx="3">
                  <c:v>129</c:v>
                </c:pt>
                <c:pt idx="4">
                  <c:v>129</c:v>
                </c:pt>
                <c:pt idx="5">
                  <c:v>124</c:v>
                </c:pt>
                <c:pt idx="6">
                  <c:v>96</c:v>
                </c:pt>
                <c:pt idx="7">
                  <c:v>135</c:v>
                </c:pt>
                <c:pt idx="8">
                  <c:v>100</c:v>
                </c:pt>
                <c:pt idx="9">
                  <c:v>140</c:v>
                </c:pt>
                <c:pt idx="10">
                  <c:v>154</c:v>
                </c:pt>
                <c:pt idx="11">
                  <c:v>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FC-4D02-8FF4-76656ADC6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85952"/>
        <c:axId val="123712000"/>
      </c:lineChart>
      <c:dateAx>
        <c:axId val="103485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3712000"/>
        <c:crosses val="autoZero"/>
        <c:auto val="1"/>
        <c:lblOffset val="100"/>
        <c:baseTimeUnit val="months"/>
      </c:dateAx>
      <c:valAx>
        <c:axId val="1237120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034859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05535073273896"/>
          <c:y val="8.1525043744531928E-2"/>
          <c:w val="0.15456612649857718"/>
          <c:h val="0.8669272200349956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717533150703684E-2"/>
          <c:y val="0.12914069335083114"/>
          <c:w val="0.74004786729046668"/>
          <c:h val="0.77557059273840767"/>
        </c:manualLayout>
      </c:layout>
      <c:lineChart>
        <c:grouping val="standard"/>
        <c:varyColors val="0"/>
        <c:ser>
          <c:idx val="0"/>
          <c:order val="0"/>
          <c:tx>
            <c:strRef>
              <c:f>'South Region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'South Region Data FY 17-18'!$B$2:$M$2</c:f>
              <c:numCache>
                <c:formatCode>#,##0</c:formatCode>
                <c:ptCount val="12"/>
                <c:pt idx="0">
                  <c:v>10469</c:v>
                </c:pt>
                <c:pt idx="1">
                  <c:v>10365</c:v>
                </c:pt>
                <c:pt idx="2">
                  <c:v>10395</c:v>
                </c:pt>
                <c:pt idx="3">
                  <c:v>10466</c:v>
                </c:pt>
                <c:pt idx="4">
                  <c:v>10389</c:v>
                </c:pt>
                <c:pt idx="5">
                  <c:v>10400</c:v>
                </c:pt>
                <c:pt idx="6">
                  <c:v>10537</c:v>
                </c:pt>
                <c:pt idx="7">
                  <c:v>10572</c:v>
                </c:pt>
                <c:pt idx="8">
                  <c:v>10540</c:v>
                </c:pt>
                <c:pt idx="9">
                  <c:v>10288</c:v>
                </c:pt>
                <c:pt idx="10">
                  <c:v>10274</c:v>
                </c:pt>
                <c:pt idx="11">
                  <c:v>10115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20-458C-B266-9CB7CDB5D32E}"/>
            </c:ext>
          </c:extLst>
        </c:ser>
        <c:ser>
          <c:idx val="1"/>
          <c:order val="1"/>
          <c:tx>
            <c:strRef>
              <c:f>'South Region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'South Region Data FY 17-18'!$B$3:$M$3</c:f>
              <c:numCache>
                <c:formatCode>#,##0</c:formatCode>
                <c:ptCount val="12"/>
                <c:pt idx="0">
                  <c:v>8026</c:v>
                </c:pt>
                <c:pt idx="1">
                  <c:v>8017</c:v>
                </c:pt>
                <c:pt idx="2">
                  <c:v>8045</c:v>
                </c:pt>
                <c:pt idx="3">
                  <c:v>8113</c:v>
                </c:pt>
                <c:pt idx="4">
                  <c:v>8087</c:v>
                </c:pt>
                <c:pt idx="5">
                  <c:v>8095</c:v>
                </c:pt>
                <c:pt idx="6">
                  <c:v>8248</c:v>
                </c:pt>
                <c:pt idx="7">
                  <c:v>8260</c:v>
                </c:pt>
                <c:pt idx="8">
                  <c:v>8313</c:v>
                </c:pt>
                <c:pt idx="9">
                  <c:v>8220</c:v>
                </c:pt>
                <c:pt idx="10">
                  <c:v>8243</c:v>
                </c:pt>
                <c:pt idx="11">
                  <c:v>8246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20-458C-B266-9CB7CDB5D32E}"/>
            </c:ext>
          </c:extLst>
        </c:ser>
        <c:ser>
          <c:idx val="2"/>
          <c:order val="2"/>
          <c:tx>
            <c:strRef>
              <c:f>'South Region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'South Region Data FY 17-18'!$B$4:$M$4</c:f>
              <c:numCache>
                <c:formatCode>#,##0</c:formatCode>
                <c:ptCount val="12"/>
                <c:pt idx="0">
                  <c:v>5017</c:v>
                </c:pt>
                <c:pt idx="1">
                  <c:v>4885</c:v>
                </c:pt>
                <c:pt idx="2">
                  <c:v>4875</c:v>
                </c:pt>
                <c:pt idx="3">
                  <c:v>4917</c:v>
                </c:pt>
                <c:pt idx="4">
                  <c:v>4856</c:v>
                </c:pt>
                <c:pt idx="5">
                  <c:v>4859</c:v>
                </c:pt>
                <c:pt idx="6">
                  <c:v>5004</c:v>
                </c:pt>
                <c:pt idx="7">
                  <c:v>4962</c:v>
                </c:pt>
                <c:pt idx="8">
                  <c:v>5096</c:v>
                </c:pt>
                <c:pt idx="9">
                  <c:v>5062</c:v>
                </c:pt>
                <c:pt idx="10">
                  <c:v>5010</c:v>
                </c:pt>
                <c:pt idx="11">
                  <c:v>5055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20-458C-B266-9CB7CDB5D32E}"/>
            </c:ext>
          </c:extLst>
        </c:ser>
        <c:ser>
          <c:idx val="3"/>
          <c:order val="3"/>
          <c:tx>
            <c:strRef>
              <c:f>'South Region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'South Region Data FY 17-18'!$B$5:$M$5</c:f>
              <c:numCache>
                <c:formatCode>#,##0</c:formatCode>
                <c:ptCount val="12"/>
                <c:pt idx="0">
                  <c:v>2973</c:v>
                </c:pt>
                <c:pt idx="1">
                  <c:v>3069</c:v>
                </c:pt>
                <c:pt idx="2">
                  <c:v>3130</c:v>
                </c:pt>
                <c:pt idx="3">
                  <c:v>3149</c:v>
                </c:pt>
                <c:pt idx="4">
                  <c:v>3177</c:v>
                </c:pt>
                <c:pt idx="5">
                  <c:v>3181</c:v>
                </c:pt>
                <c:pt idx="6">
                  <c:v>3195</c:v>
                </c:pt>
                <c:pt idx="7">
                  <c:v>3243</c:v>
                </c:pt>
                <c:pt idx="8">
                  <c:v>3175</c:v>
                </c:pt>
                <c:pt idx="9">
                  <c:v>3111</c:v>
                </c:pt>
                <c:pt idx="10">
                  <c:v>3166</c:v>
                </c:pt>
                <c:pt idx="11">
                  <c:v>3120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20-458C-B266-9CB7CDB5D32E}"/>
            </c:ext>
          </c:extLst>
        </c:ser>
        <c:ser>
          <c:idx val="4"/>
          <c:order val="4"/>
          <c:tx>
            <c:strRef>
              <c:f>'South Region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'South Region Data FY 17-18'!$B$6:$M$6</c:f>
              <c:numCache>
                <c:formatCode>#,##0</c:formatCode>
                <c:ptCount val="12"/>
                <c:pt idx="0">
                  <c:v>36</c:v>
                </c:pt>
                <c:pt idx="1">
                  <c:v>63</c:v>
                </c:pt>
                <c:pt idx="2">
                  <c:v>40</c:v>
                </c:pt>
                <c:pt idx="3">
                  <c:v>47</c:v>
                </c:pt>
                <c:pt idx="4">
                  <c:v>54</c:v>
                </c:pt>
                <c:pt idx="5">
                  <c:v>55</c:v>
                </c:pt>
                <c:pt idx="6">
                  <c:v>49</c:v>
                </c:pt>
                <c:pt idx="7">
                  <c:v>55</c:v>
                </c:pt>
                <c:pt idx="8">
                  <c:v>42</c:v>
                </c:pt>
                <c:pt idx="9">
                  <c:v>47</c:v>
                </c:pt>
                <c:pt idx="10">
                  <c:v>67</c:v>
                </c:pt>
                <c:pt idx="11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20-458C-B266-9CB7CDB5D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14816"/>
        <c:axId val="207653120"/>
      </c:lineChart>
      <c:dateAx>
        <c:axId val="1037148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7653120"/>
        <c:crosses val="autoZero"/>
        <c:auto val="1"/>
        <c:lblOffset val="100"/>
        <c:baseTimeUnit val="months"/>
      </c:dateAx>
      <c:valAx>
        <c:axId val="2076531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03714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14105572821806"/>
          <c:y val="8.2049978127734027E-2"/>
          <c:w val="0.15826937772019004"/>
          <c:h val="0.8848233814523184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517222962204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6137722787528428"/>
          <c:h val="0.7720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'South Region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'South Region Data FY 17-18'!$B$9:$M$9</c:f>
              <c:numCache>
                <c:formatCode>#,##0</c:formatCode>
                <c:ptCount val="12"/>
                <c:pt idx="0">
                  <c:v>3155</c:v>
                </c:pt>
                <c:pt idx="1">
                  <c:v>3222</c:v>
                </c:pt>
                <c:pt idx="2">
                  <c:v>3214</c:v>
                </c:pt>
                <c:pt idx="3">
                  <c:v>3240</c:v>
                </c:pt>
                <c:pt idx="4">
                  <c:v>3237</c:v>
                </c:pt>
                <c:pt idx="5">
                  <c:v>3254</c:v>
                </c:pt>
                <c:pt idx="6">
                  <c:v>3273</c:v>
                </c:pt>
                <c:pt idx="7">
                  <c:v>3251</c:v>
                </c:pt>
                <c:pt idx="8">
                  <c:v>3308</c:v>
                </c:pt>
                <c:pt idx="9">
                  <c:v>3303</c:v>
                </c:pt>
                <c:pt idx="10">
                  <c:v>3306</c:v>
                </c:pt>
                <c:pt idx="11">
                  <c:v>3320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73-4F3D-A5A9-10726303D525}"/>
            </c:ext>
          </c:extLst>
        </c:ser>
        <c:ser>
          <c:idx val="1"/>
          <c:order val="1"/>
          <c:tx>
            <c:strRef>
              <c:f>'South Region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'South Region Data FY 17-18'!$B$10:$M$10</c:f>
              <c:numCache>
                <c:formatCode>#,##0</c:formatCode>
                <c:ptCount val="12"/>
                <c:pt idx="0">
                  <c:v>2925</c:v>
                </c:pt>
                <c:pt idx="1">
                  <c:v>2992</c:v>
                </c:pt>
                <c:pt idx="2">
                  <c:v>2986</c:v>
                </c:pt>
                <c:pt idx="3">
                  <c:v>3013</c:v>
                </c:pt>
                <c:pt idx="4">
                  <c:v>3019</c:v>
                </c:pt>
                <c:pt idx="5">
                  <c:v>3041</c:v>
                </c:pt>
                <c:pt idx="6">
                  <c:v>3058</c:v>
                </c:pt>
                <c:pt idx="7">
                  <c:v>3055</c:v>
                </c:pt>
                <c:pt idx="8">
                  <c:v>3118</c:v>
                </c:pt>
                <c:pt idx="9">
                  <c:v>3132</c:v>
                </c:pt>
                <c:pt idx="10">
                  <c:v>3132</c:v>
                </c:pt>
                <c:pt idx="11">
                  <c:v>3144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73-4F3D-A5A9-10726303D525}"/>
            </c:ext>
          </c:extLst>
        </c:ser>
        <c:ser>
          <c:idx val="2"/>
          <c:order val="2"/>
          <c:tx>
            <c:strRef>
              <c:f>'South Region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'South Region Data FY 17-18'!$B$11:$M$11</c:f>
              <c:numCache>
                <c:formatCode>#,##0</c:formatCode>
                <c:ptCount val="12"/>
                <c:pt idx="0">
                  <c:v>2204</c:v>
                </c:pt>
                <c:pt idx="1">
                  <c:v>2237</c:v>
                </c:pt>
                <c:pt idx="2">
                  <c:v>2209</c:v>
                </c:pt>
                <c:pt idx="3">
                  <c:v>2237</c:v>
                </c:pt>
                <c:pt idx="4">
                  <c:v>2225</c:v>
                </c:pt>
                <c:pt idx="5">
                  <c:v>2191</c:v>
                </c:pt>
                <c:pt idx="6">
                  <c:v>2221</c:v>
                </c:pt>
                <c:pt idx="7">
                  <c:v>2197</c:v>
                </c:pt>
                <c:pt idx="8">
                  <c:v>2250</c:v>
                </c:pt>
                <c:pt idx="9">
                  <c:v>2264</c:v>
                </c:pt>
                <c:pt idx="10">
                  <c:v>2252</c:v>
                </c:pt>
                <c:pt idx="11">
                  <c:v>2253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73-4F3D-A5A9-10726303D525}"/>
            </c:ext>
          </c:extLst>
        </c:ser>
        <c:ser>
          <c:idx val="3"/>
          <c:order val="3"/>
          <c:tx>
            <c:strRef>
              <c:f>'South Region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'South Region Data FY 17-18'!$B$12:$M$12</c:f>
              <c:numCache>
                <c:formatCode>#,##0</c:formatCode>
                <c:ptCount val="12"/>
                <c:pt idx="0">
                  <c:v>721</c:v>
                </c:pt>
                <c:pt idx="1">
                  <c:v>755</c:v>
                </c:pt>
                <c:pt idx="2">
                  <c:v>777</c:v>
                </c:pt>
                <c:pt idx="3">
                  <c:v>776</c:v>
                </c:pt>
                <c:pt idx="4">
                  <c:v>794</c:v>
                </c:pt>
                <c:pt idx="5">
                  <c:v>850</c:v>
                </c:pt>
                <c:pt idx="6">
                  <c:v>837</c:v>
                </c:pt>
                <c:pt idx="7">
                  <c:v>858</c:v>
                </c:pt>
                <c:pt idx="8">
                  <c:v>868</c:v>
                </c:pt>
                <c:pt idx="9">
                  <c:v>868</c:v>
                </c:pt>
                <c:pt idx="10">
                  <c:v>880</c:v>
                </c:pt>
                <c:pt idx="11">
                  <c:v>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73-4F3D-A5A9-10726303D525}"/>
            </c:ext>
          </c:extLst>
        </c:ser>
        <c:ser>
          <c:idx val="4"/>
          <c:order val="4"/>
          <c:tx>
            <c:strRef>
              <c:f>'South Region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'South Region Data FY 17-18'!$B$13:$M$13</c:f>
              <c:numCache>
                <c:formatCode>#,##0</c:formatCode>
                <c:ptCount val="12"/>
                <c:pt idx="0">
                  <c:v>248</c:v>
                </c:pt>
                <c:pt idx="1">
                  <c:v>259</c:v>
                </c:pt>
                <c:pt idx="2">
                  <c:v>287</c:v>
                </c:pt>
                <c:pt idx="3">
                  <c:v>279</c:v>
                </c:pt>
                <c:pt idx="4">
                  <c:v>306</c:v>
                </c:pt>
                <c:pt idx="5">
                  <c:v>310</c:v>
                </c:pt>
                <c:pt idx="6">
                  <c:v>345</c:v>
                </c:pt>
                <c:pt idx="7">
                  <c:v>375</c:v>
                </c:pt>
                <c:pt idx="8">
                  <c:v>385</c:v>
                </c:pt>
                <c:pt idx="9">
                  <c:v>412</c:v>
                </c:pt>
                <c:pt idx="10">
                  <c:v>436</c:v>
                </c:pt>
                <c:pt idx="11">
                  <c:v>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73-4F3D-A5A9-10726303D525}"/>
            </c:ext>
          </c:extLst>
        </c:ser>
        <c:ser>
          <c:idx val="5"/>
          <c:order val="5"/>
          <c:tx>
            <c:strRef>
              <c:f>'South Region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'South Region Data FY 17-18'!$B$14:$M$14</c:f>
              <c:numCache>
                <c:formatCode>#,##0</c:formatCode>
                <c:ptCount val="12"/>
                <c:pt idx="0">
                  <c:v>230</c:v>
                </c:pt>
                <c:pt idx="1">
                  <c:v>230</c:v>
                </c:pt>
                <c:pt idx="2">
                  <c:v>228</c:v>
                </c:pt>
                <c:pt idx="3">
                  <c:v>227</c:v>
                </c:pt>
                <c:pt idx="4">
                  <c:v>218</c:v>
                </c:pt>
                <c:pt idx="5">
                  <c:v>213</c:v>
                </c:pt>
                <c:pt idx="6">
                  <c:v>215</c:v>
                </c:pt>
                <c:pt idx="7">
                  <c:v>196</c:v>
                </c:pt>
                <c:pt idx="8">
                  <c:v>190</c:v>
                </c:pt>
                <c:pt idx="9">
                  <c:v>171</c:v>
                </c:pt>
                <c:pt idx="10">
                  <c:v>174</c:v>
                </c:pt>
                <c:pt idx="11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E73-4F3D-A5A9-10726303D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17376"/>
        <c:axId val="207655424"/>
      </c:lineChart>
      <c:dateAx>
        <c:axId val="1037173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7655424"/>
        <c:crosses val="autoZero"/>
        <c:auto val="1"/>
        <c:lblOffset val="100"/>
        <c:baseTimeUnit val="months"/>
      </c:dateAx>
      <c:valAx>
        <c:axId val="2076554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03717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97418820921255"/>
          <c:y val="9.3330325896762906E-2"/>
          <c:w val="0.16102581179078737"/>
          <c:h val="0.8767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664173379363253"/>
          <c:y val="1.04166666666666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523441330478112E-2"/>
          <c:y val="0.12914069335083114"/>
          <c:w val="0.8190582189884491"/>
          <c:h val="0.77904281496062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'South Region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'South Region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'South Region Data FY 17-18'!$B$17:$M$17</c:f>
              <c:numCache>
                <c:formatCode>#,##0</c:formatCode>
                <c:ptCount val="12"/>
                <c:pt idx="0">
                  <c:v>74</c:v>
                </c:pt>
                <c:pt idx="1">
                  <c:v>97</c:v>
                </c:pt>
                <c:pt idx="2">
                  <c:v>65</c:v>
                </c:pt>
                <c:pt idx="3">
                  <c:v>69</c:v>
                </c:pt>
                <c:pt idx="4">
                  <c:v>59</c:v>
                </c:pt>
                <c:pt idx="5">
                  <c:v>73</c:v>
                </c:pt>
                <c:pt idx="6">
                  <c:v>61</c:v>
                </c:pt>
                <c:pt idx="7">
                  <c:v>37</c:v>
                </c:pt>
                <c:pt idx="8">
                  <c:v>102</c:v>
                </c:pt>
                <c:pt idx="9">
                  <c:v>87</c:v>
                </c:pt>
                <c:pt idx="10">
                  <c:v>48</c:v>
                </c:pt>
                <c:pt idx="1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5-4D2F-866A-4402D9EFDE00}"/>
            </c:ext>
          </c:extLst>
        </c:ser>
        <c:ser>
          <c:idx val="1"/>
          <c:order val="1"/>
          <c:tx>
            <c:strRef>
              <c:f>'South Region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'South Region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'South Region Data FY 17-18'!$B$18:$M$18</c:f>
              <c:numCache>
                <c:formatCode>#,##0</c:formatCode>
                <c:ptCount val="12"/>
                <c:pt idx="0">
                  <c:v>43</c:v>
                </c:pt>
                <c:pt idx="1">
                  <c:v>67</c:v>
                </c:pt>
                <c:pt idx="2">
                  <c:v>37</c:v>
                </c:pt>
                <c:pt idx="3">
                  <c:v>55</c:v>
                </c:pt>
                <c:pt idx="4">
                  <c:v>39</c:v>
                </c:pt>
                <c:pt idx="5">
                  <c:v>42</c:v>
                </c:pt>
                <c:pt idx="6">
                  <c:v>28</c:v>
                </c:pt>
                <c:pt idx="7">
                  <c:v>36</c:v>
                </c:pt>
                <c:pt idx="8">
                  <c:v>63</c:v>
                </c:pt>
                <c:pt idx="9">
                  <c:v>39</c:v>
                </c:pt>
                <c:pt idx="10">
                  <c:v>41</c:v>
                </c:pt>
                <c:pt idx="1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B5-4D2F-866A-4402D9EFD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17888"/>
        <c:axId val="207656576"/>
      </c:barChart>
      <c:dateAx>
        <c:axId val="103717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7656576"/>
        <c:crosses val="autoZero"/>
        <c:auto val="1"/>
        <c:lblOffset val="100"/>
        <c:baseTimeUnit val="months"/>
      </c:dateAx>
      <c:valAx>
        <c:axId val="20765657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3717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37868770431314"/>
          <c:y val="0.22903488626421697"/>
          <c:w val="0.12662355640527673"/>
          <c:h val="0.483214676290463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134515628728227"/>
          <c:y val="6.8716284836254846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118469713592441E-2"/>
          <c:y val="4.217481361838317E-2"/>
          <c:w val="0.74504947182368841"/>
          <c:h val="0.86985082894788912"/>
        </c:manualLayout>
      </c:layout>
      <c:lineChart>
        <c:grouping val="standard"/>
        <c:varyColors val="0"/>
        <c:ser>
          <c:idx val="0"/>
          <c:order val="0"/>
          <c:tx>
            <c:strRef>
              <c:f>'Circuit 1 Data 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 Data  FY 17-18'!$B$2:$M$2</c:f>
              <c:numCache>
                <c:formatCode>#,##0</c:formatCode>
                <c:ptCount val="12"/>
                <c:pt idx="0">
                  <c:v>1796</c:v>
                </c:pt>
                <c:pt idx="1">
                  <c:v>1755</c:v>
                </c:pt>
                <c:pt idx="2">
                  <c:v>1767</c:v>
                </c:pt>
                <c:pt idx="3">
                  <c:v>1755</c:v>
                </c:pt>
                <c:pt idx="4">
                  <c:v>1724</c:v>
                </c:pt>
                <c:pt idx="5">
                  <c:v>1695</c:v>
                </c:pt>
                <c:pt idx="6">
                  <c:v>1713</c:v>
                </c:pt>
                <c:pt idx="7">
                  <c:v>1683</c:v>
                </c:pt>
                <c:pt idx="8">
                  <c:v>1658</c:v>
                </c:pt>
                <c:pt idx="9">
                  <c:v>1660</c:v>
                </c:pt>
                <c:pt idx="10">
                  <c:v>1640</c:v>
                </c:pt>
                <c:pt idx="11">
                  <c:v>1622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30-40C2-8274-65DF031E1C50}"/>
            </c:ext>
          </c:extLst>
        </c:ser>
        <c:ser>
          <c:idx val="1"/>
          <c:order val="1"/>
          <c:tx>
            <c:strRef>
              <c:f>'Circuit 1 Data 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 Data  FY 17-18'!$B$3:$M$3</c:f>
              <c:numCache>
                <c:formatCode>#,##0</c:formatCode>
                <c:ptCount val="12"/>
                <c:pt idx="0">
                  <c:v>1421</c:v>
                </c:pt>
                <c:pt idx="1">
                  <c:v>1406</c:v>
                </c:pt>
                <c:pt idx="2">
                  <c:v>1439</c:v>
                </c:pt>
                <c:pt idx="3">
                  <c:v>1422</c:v>
                </c:pt>
                <c:pt idx="4">
                  <c:v>1374</c:v>
                </c:pt>
                <c:pt idx="5">
                  <c:v>1332</c:v>
                </c:pt>
                <c:pt idx="6">
                  <c:v>1326</c:v>
                </c:pt>
                <c:pt idx="7">
                  <c:v>1337</c:v>
                </c:pt>
                <c:pt idx="8">
                  <c:v>1335</c:v>
                </c:pt>
                <c:pt idx="9">
                  <c:v>1319</c:v>
                </c:pt>
                <c:pt idx="10">
                  <c:v>1312</c:v>
                </c:pt>
                <c:pt idx="11">
                  <c:v>1298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30-40C2-8274-65DF031E1C50}"/>
            </c:ext>
          </c:extLst>
        </c:ser>
        <c:ser>
          <c:idx val="2"/>
          <c:order val="2"/>
          <c:tx>
            <c:strRef>
              <c:f>'Circuit 1 Data 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 Data  FY 17-18'!$B$4:$M$4</c:f>
              <c:numCache>
                <c:formatCode>#,##0</c:formatCode>
                <c:ptCount val="12"/>
                <c:pt idx="0">
                  <c:v>1067</c:v>
                </c:pt>
                <c:pt idx="1">
                  <c:v>1030</c:v>
                </c:pt>
                <c:pt idx="2">
                  <c:v>1041</c:v>
                </c:pt>
                <c:pt idx="3">
                  <c:v>1074</c:v>
                </c:pt>
                <c:pt idx="4">
                  <c:v>1052</c:v>
                </c:pt>
                <c:pt idx="5">
                  <c:v>996</c:v>
                </c:pt>
                <c:pt idx="6">
                  <c:v>985</c:v>
                </c:pt>
                <c:pt idx="7">
                  <c:v>1019</c:v>
                </c:pt>
                <c:pt idx="8">
                  <c:v>1003</c:v>
                </c:pt>
                <c:pt idx="9">
                  <c:v>1007</c:v>
                </c:pt>
                <c:pt idx="10">
                  <c:v>1004</c:v>
                </c:pt>
                <c:pt idx="11">
                  <c:v>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30-40C2-8274-65DF031E1C50}"/>
            </c:ext>
          </c:extLst>
        </c:ser>
        <c:ser>
          <c:idx val="3"/>
          <c:order val="3"/>
          <c:tx>
            <c:strRef>
              <c:f>'Circuit 1 Data 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 Data  FY 17-18'!$B$5:$M$5</c:f>
              <c:numCache>
                <c:formatCode>#,##0</c:formatCode>
                <c:ptCount val="12"/>
                <c:pt idx="0">
                  <c:v>354</c:v>
                </c:pt>
                <c:pt idx="1">
                  <c:v>375</c:v>
                </c:pt>
                <c:pt idx="2">
                  <c:v>395</c:v>
                </c:pt>
                <c:pt idx="3">
                  <c:v>346</c:v>
                </c:pt>
                <c:pt idx="4">
                  <c:v>322</c:v>
                </c:pt>
                <c:pt idx="5">
                  <c:v>335</c:v>
                </c:pt>
                <c:pt idx="6">
                  <c:v>341</c:v>
                </c:pt>
                <c:pt idx="7">
                  <c:v>304</c:v>
                </c:pt>
                <c:pt idx="8">
                  <c:v>332</c:v>
                </c:pt>
                <c:pt idx="9">
                  <c:v>306</c:v>
                </c:pt>
                <c:pt idx="10">
                  <c:v>307</c:v>
                </c:pt>
                <c:pt idx="11">
                  <c:v>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30-40C2-8274-65DF031E1C50}"/>
            </c:ext>
          </c:extLst>
        </c:ser>
        <c:ser>
          <c:idx val="4"/>
          <c:order val="4"/>
          <c:tx>
            <c:strRef>
              <c:f>'Circuit 1 Data 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 Data  FY 17-18'!$B$6:$M$6</c:f>
              <c:numCache>
                <c:formatCode>#,##0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6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30-40C2-8274-65DF031E1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14752"/>
        <c:axId val="63791104"/>
      </c:lineChart>
      <c:dateAx>
        <c:axId val="208714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63791104"/>
        <c:crossesAt val="0"/>
        <c:auto val="1"/>
        <c:lblOffset val="100"/>
        <c:baseTimeUnit val="months"/>
      </c:dateAx>
      <c:valAx>
        <c:axId val="637911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087147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32547954627057"/>
          <c:y val="5.0181813210848643E-2"/>
          <c:w val="0.15314416607015033"/>
          <c:h val="0.9498181194687347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</a:t>
            </a:r>
            <a:r>
              <a:rPr lang="en-US" sz="1400" baseline="0"/>
              <a:t> </a:t>
            </a:r>
            <a:r>
              <a:rPr lang="en-US" sz="1400"/>
              <a:t>Volunteers </a:t>
            </a:r>
          </a:p>
        </c:rich>
      </c:tx>
      <c:layout>
        <c:manualLayout>
          <c:xMode val="edge"/>
          <c:yMode val="edge"/>
          <c:x val="0.42162661386979799"/>
          <c:y val="2.900809273840769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0267477064309366E-2"/>
          <c:y val="3.4426409222630967E-2"/>
          <c:w val="0.79719574768165902"/>
          <c:h val="0.88789406387253522"/>
        </c:manualLayout>
      </c:layout>
      <c:lineChart>
        <c:grouping val="standard"/>
        <c:varyColors val="0"/>
        <c:ser>
          <c:idx val="0"/>
          <c:order val="0"/>
          <c:tx>
            <c:strRef>
              <c:f>'Circuit 1 Data 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 Data  FY 17-18'!$B$9:$M$9</c:f>
              <c:numCache>
                <c:formatCode>#,##0</c:formatCode>
                <c:ptCount val="12"/>
                <c:pt idx="0">
                  <c:v>611</c:v>
                </c:pt>
                <c:pt idx="1">
                  <c:v>627</c:v>
                </c:pt>
                <c:pt idx="2">
                  <c:v>627</c:v>
                </c:pt>
                <c:pt idx="3">
                  <c:v>634</c:v>
                </c:pt>
                <c:pt idx="4">
                  <c:v>656</c:v>
                </c:pt>
                <c:pt idx="5">
                  <c:v>669</c:v>
                </c:pt>
                <c:pt idx="6">
                  <c:v>665</c:v>
                </c:pt>
                <c:pt idx="7">
                  <c:v>646</c:v>
                </c:pt>
                <c:pt idx="8">
                  <c:v>638</c:v>
                </c:pt>
                <c:pt idx="9">
                  <c:v>649</c:v>
                </c:pt>
                <c:pt idx="10">
                  <c:v>640</c:v>
                </c:pt>
                <c:pt idx="11">
                  <c:v>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7E-4896-8F9E-646D5BBFBCB2}"/>
            </c:ext>
          </c:extLst>
        </c:ser>
        <c:ser>
          <c:idx val="1"/>
          <c:order val="1"/>
          <c:tx>
            <c:strRef>
              <c:f>'Circuit 1 Data 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 Data  FY 17-18'!$B$10:$M$10</c:f>
              <c:numCache>
                <c:formatCode>#,##0</c:formatCode>
                <c:ptCount val="12"/>
                <c:pt idx="0">
                  <c:v>594</c:v>
                </c:pt>
                <c:pt idx="1">
                  <c:v>609</c:v>
                </c:pt>
                <c:pt idx="2">
                  <c:v>610</c:v>
                </c:pt>
                <c:pt idx="3">
                  <c:v>616</c:v>
                </c:pt>
                <c:pt idx="4">
                  <c:v>640</c:v>
                </c:pt>
                <c:pt idx="5">
                  <c:v>654</c:v>
                </c:pt>
                <c:pt idx="6">
                  <c:v>653</c:v>
                </c:pt>
                <c:pt idx="7">
                  <c:v>632</c:v>
                </c:pt>
                <c:pt idx="8">
                  <c:v>621</c:v>
                </c:pt>
                <c:pt idx="9">
                  <c:v>630</c:v>
                </c:pt>
                <c:pt idx="10">
                  <c:v>623</c:v>
                </c:pt>
                <c:pt idx="11">
                  <c:v>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7E-4896-8F9E-646D5BBFBCB2}"/>
            </c:ext>
          </c:extLst>
        </c:ser>
        <c:ser>
          <c:idx val="2"/>
          <c:order val="2"/>
          <c:tx>
            <c:strRef>
              <c:f>'Circuit 1 Data 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 Data  FY 17-18'!$B$11:$M$11</c:f>
              <c:numCache>
                <c:formatCode>#,##0</c:formatCode>
                <c:ptCount val="12"/>
                <c:pt idx="0">
                  <c:v>445</c:v>
                </c:pt>
                <c:pt idx="1">
                  <c:v>451</c:v>
                </c:pt>
                <c:pt idx="2">
                  <c:v>452</c:v>
                </c:pt>
                <c:pt idx="3">
                  <c:v>460</c:v>
                </c:pt>
                <c:pt idx="4">
                  <c:v>464</c:v>
                </c:pt>
                <c:pt idx="5">
                  <c:v>469</c:v>
                </c:pt>
                <c:pt idx="6">
                  <c:v>465</c:v>
                </c:pt>
                <c:pt idx="7">
                  <c:v>480</c:v>
                </c:pt>
                <c:pt idx="8">
                  <c:v>472</c:v>
                </c:pt>
                <c:pt idx="9">
                  <c:v>476</c:v>
                </c:pt>
                <c:pt idx="10">
                  <c:v>477</c:v>
                </c:pt>
                <c:pt idx="11">
                  <c:v>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7E-4896-8F9E-646D5BBFBCB2}"/>
            </c:ext>
          </c:extLst>
        </c:ser>
        <c:ser>
          <c:idx val="3"/>
          <c:order val="3"/>
          <c:tx>
            <c:strRef>
              <c:f>'Circuit 1 Data 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 Data  FY 17-18'!$B$12:$M$12</c:f>
              <c:numCache>
                <c:formatCode>#,##0</c:formatCode>
                <c:ptCount val="12"/>
                <c:pt idx="0">
                  <c:v>149</c:v>
                </c:pt>
                <c:pt idx="1">
                  <c:v>158</c:v>
                </c:pt>
                <c:pt idx="2">
                  <c:v>158</c:v>
                </c:pt>
                <c:pt idx="3">
                  <c:v>156</c:v>
                </c:pt>
                <c:pt idx="4">
                  <c:v>176</c:v>
                </c:pt>
                <c:pt idx="5">
                  <c:v>185</c:v>
                </c:pt>
                <c:pt idx="6">
                  <c:v>188</c:v>
                </c:pt>
                <c:pt idx="7">
                  <c:v>152</c:v>
                </c:pt>
                <c:pt idx="8">
                  <c:v>149</c:v>
                </c:pt>
                <c:pt idx="9">
                  <c:v>154</c:v>
                </c:pt>
                <c:pt idx="10">
                  <c:v>146</c:v>
                </c:pt>
                <c:pt idx="11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7E-4896-8F9E-646D5BBFBCB2}"/>
            </c:ext>
          </c:extLst>
        </c:ser>
        <c:ser>
          <c:idx val="4"/>
          <c:order val="4"/>
          <c:tx>
            <c:strRef>
              <c:f>'Circuit 1 Data 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 Data  FY 17-18'!$B$13:$M$13</c:f>
              <c:numCache>
                <c:formatCode>#,##0</c:formatCode>
                <c:ptCount val="12"/>
                <c:pt idx="0">
                  <c:v>57</c:v>
                </c:pt>
                <c:pt idx="1">
                  <c:v>53</c:v>
                </c:pt>
                <c:pt idx="2">
                  <c:v>56</c:v>
                </c:pt>
                <c:pt idx="3">
                  <c:v>60</c:v>
                </c:pt>
                <c:pt idx="4">
                  <c:v>71</c:v>
                </c:pt>
                <c:pt idx="5">
                  <c:v>84</c:v>
                </c:pt>
                <c:pt idx="6">
                  <c:v>76</c:v>
                </c:pt>
                <c:pt idx="7">
                  <c:v>68</c:v>
                </c:pt>
                <c:pt idx="8">
                  <c:v>39</c:v>
                </c:pt>
                <c:pt idx="9">
                  <c:v>26</c:v>
                </c:pt>
                <c:pt idx="10">
                  <c:v>42</c:v>
                </c:pt>
                <c:pt idx="11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7E-4896-8F9E-646D5BBFBCB2}"/>
            </c:ext>
          </c:extLst>
        </c:ser>
        <c:ser>
          <c:idx val="5"/>
          <c:order val="5"/>
          <c:tx>
            <c:strRef>
              <c:f>'Circuit 1 Data 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 Data  FY 17-18'!$B$14:$M$14</c:f>
              <c:numCache>
                <c:formatCode>#,##0</c:formatCode>
                <c:ptCount val="12"/>
                <c:pt idx="0">
                  <c:v>17</c:v>
                </c:pt>
                <c:pt idx="1">
                  <c:v>18</c:v>
                </c:pt>
                <c:pt idx="2">
                  <c:v>17</c:v>
                </c:pt>
                <c:pt idx="3">
                  <c:v>18</c:v>
                </c:pt>
                <c:pt idx="4">
                  <c:v>16</c:v>
                </c:pt>
                <c:pt idx="5">
                  <c:v>15</c:v>
                </c:pt>
                <c:pt idx="6">
                  <c:v>12</c:v>
                </c:pt>
                <c:pt idx="7">
                  <c:v>14</c:v>
                </c:pt>
                <c:pt idx="8">
                  <c:v>17</c:v>
                </c:pt>
                <c:pt idx="9">
                  <c:v>19</c:v>
                </c:pt>
                <c:pt idx="10">
                  <c:v>17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7E-4896-8F9E-646D5BBFB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28864"/>
        <c:axId val="63793408"/>
      </c:lineChart>
      <c:dateAx>
        <c:axId val="208228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63793408"/>
        <c:crosses val="autoZero"/>
        <c:auto val="1"/>
        <c:lblOffset val="100"/>
        <c:baseTimeUnit val="months"/>
      </c:dateAx>
      <c:valAx>
        <c:axId val="637934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082288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352626441925981"/>
          <c:y val="0.12168170384951883"/>
          <c:w val="0.16647373558074027"/>
          <c:h val="0.83853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9989708656360151"/>
          <c:y val="3.392935258092738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33471908211568E-2"/>
          <c:y val="4.2295313085864268E-2"/>
          <c:w val="0.7760623232030408"/>
          <c:h val="0.88657534995625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 Data 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 Data 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 Data  FY 17-18'!$B$17:$M$17</c:f>
              <c:numCache>
                <c:formatCode>#,##0</c:formatCode>
                <c:ptCount val="12"/>
                <c:pt idx="0">
                  <c:v>18</c:v>
                </c:pt>
                <c:pt idx="1">
                  <c:v>18</c:v>
                </c:pt>
                <c:pt idx="2">
                  <c:v>15</c:v>
                </c:pt>
                <c:pt idx="3">
                  <c:v>22</c:v>
                </c:pt>
                <c:pt idx="4">
                  <c:v>34</c:v>
                </c:pt>
                <c:pt idx="5">
                  <c:v>15</c:v>
                </c:pt>
                <c:pt idx="6">
                  <c:v>20</c:v>
                </c:pt>
                <c:pt idx="7">
                  <c:v>18</c:v>
                </c:pt>
                <c:pt idx="8">
                  <c:v>19</c:v>
                </c:pt>
                <c:pt idx="9">
                  <c:v>29</c:v>
                </c:pt>
                <c:pt idx="10">
                  <c:v>13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3-459D-82D2-94B49C540170}"/>
            </c:ext>
          </c:extLst>
        </c:ser>
        <c:ser>
          <c:idx val="1"/>
          <c:order val="1"/>
          <c:tx>
            <c:strRef>
              <c:f>'Circuit 1 Data 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 Data 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 Data  FY 17-18'!$B$18:$M$18</c:f>
              <c:numCache>
                <c:formatCode>#,##0</c:formatCode>
                <c:ptCount val="12"/>
                <c:pt idx="0">
                  <c:v>11</c:v>
                </c:pt>
                <c:pt idx="1">
                  <c:v>16</c:v>
                </c:pt>
                <c:pt idx="2">
                  <c:v>10</c:v>
                </c:pt>
                <c:pt idx="3">
                  <c:v>0</c:v>
                </c:pt>
                <c:pt idx="4">
                  <c:v>2</c:v>
                </c:pt>
                <c:pt idx="5">
                  <c:v>13</c:v>
                </c:pt>
                <c:pt idx="6">
                  <c:v>19</c:v>
                </c:pt>
                <c:pt idx="7">
                  <c:v>16</c:v>
                </c:pt>
                <c:pt idx="8">
                  <c:v>16</c:v>
                </c:pt>
                <c:pt idx="9">
                  <c:v>20</c:v>
                </c:pt>
                <c:pt idx="10">
                  <c:v>11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43-459D-82D2-94B49C540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229376"/>
        <c:axId val="63795712"/>
      </c:barChart>
      <c:dateAx>
        <c:axId val="2082293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63795712"/>
        <c:crosses val="autoZero"/>
        <c:auto val="1"/>
        <c:lblOffset val="100"/>
        <c:baseTimeUnit val="months"/>
      </c:dateAx>
      <c:valAx>
        <c:axId val="637957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8229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47609727974748"/>
          <c:y val="0.18609279308836393"/>
          <c:w val="0.1500477848874367"/>
          <c:h val="0.6292031496062991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 Representation</a:t>
            </a:r>
          </a:p>
        </c:rich>
      </c:tx>
      <c:layout>
        <c:manualLayout>
          <c:xMode val="edge"/>
          <c:yMode val="edge"/>
          <c:x val="0.393256894188804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291458375613496E-2"/>
          <c:y val="2.1189304461942258E-2"/>
          <c:w val="0.7936460435220164"/>
          <c:h val="0.89659230096237985"/>
        </c:manualLayout>
      </c:layout>
      <c:lineChart>
        <c:grouping val="standard"/>
        <c:varyColors val="0"/>
        <c:ser>
          <c:idx val="0"/>
          <c:order val="0"/>
          <c:tx>
            <c:strRef>
              <c:f>'Circuit 2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 Data FY 17-18'!$B$2:$M$2</c:f>
              <c:numCache>
                <c:formatCode>0</c:formatCode>
                <c:ptCount val="12"/>
                <c:pt idx="0">
                  <c:v>380</c:v>
                </c:pt>
                <c:pt idx="1">
                  <c:v>397</c:v>
                </c:pt>
                <c:pt idx="2">
                  <c:v>402</c:v>
                </c:pt>
                <c:pt idx="3">
                  <c:v>407</c:v>
                </c:pt>
                <c:pt idx="4">
                  <c:v>385</c:v>
                </c:pt>
                <c:pt idx="5">
                  <c:v>374</c:v>
                </c:pt>
                <c:pt idx="6">
                  <c:v>397</c:v>
                </c:pt>
                <c:pt idx="7">
                  <c:v>420</c:v>
                </c:pt>
                <c:pt idx="8">
                  <c:v>421</c:v>
                </c:pt>
                <c:pt idx="9">
                  <c:v>426</c:v>
                </c:pt>
                <c:pt idx="10">
                  <c:v>426</c:v>
                </c:pt>
                <c:pt idx="11">
                  <c:v>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33-4C41-B080-767C5FC0CE4D}"/>
            </c:ext>
          </c:extLst>
        </c:ser>
        <c:ser>
          <c:idx val="1"/>
          <c:order val="1"/>
          <c:tx>
            <c:strRef>
              <c:f>'Circuit 2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 Data FY 17-18'!$B$3:$M$3</c:f>
              <c:numCache>
                <c:formatCode>#,##0</c:formatCode>
                <c:ptCount val="12"/>
                <c:pt idx="0">
                  <c:v>396</c:v>
                </c:pt>
                <c:pt idx="1">
                  <c:v>405</c:v>
                </c:pt>
                <c:pt idx="2">
                  <c:v>427</c:v>
                </c:pt>
                <c:pt idx="3">
                  <c:v>420</c:v>
                </c:pt>
                <c:pt idx="4">
                  <c:v>409</c:v>
                </c:pt>
                <c:pt idx="5">
                  <c:v>403</c:v>
                </c:pt>
                <c:pt idx="6">
                  <c:v>420</c:v>
                </c:pt>
                <c:pt idx="7">
                  <c:v>440</c:v>
                </c:pt>
                <c:pt idx="8">
                  <c:v>445</c:v>
                </c:pt>
                <c:pt idx="9">
                  <c:v>459</c:v>
                </c:pt>
                <c:pt idx="10">
                  <c:v>456</c:v>
                </c:pt>
                <c:pt idx="11">
                  <c:v>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33-4C41-B080-767C5FC0CE4D}"/>
            </c:ext>
          </c:extLst>
        </c:ser>
        <c:ser>
          <c:idx val="2"/>
          <c:order val="2"/>
          <c:tx>
            <c:strRef>
              <c:f>'Circuit 2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 Data FY 17-18'!$B$4:$M$4</c:f>
              <c:numCache>
                <c:formatCode>#,##0</c:formatCode>
                <c:ptCount val="12"/>
                <c:pt idx="0">
                  <c:v>385</c:v>
                </c:pt>
                <c:pt idx="1">
                  <c:v>394</c:v>
                </c:pt>
                <c:pt idx="2">
                  <c:v>412</c:v>
                </c:pt>
                <c:pt idx="3">
                  <c:v>412</c:v>
                </c:pt>
                <c:pt idx="4">
                  <c:v>403</c:v>
                </c:pt>
                <c:pt idx="5">
                  <c:v>393</c:v>
                </c:pt>
                <c:pt idx="6">
                  <c:v>412</c:v>
                </c:pt>
                <c:pt idx="7">
                  <c:v>410</c:v>
                </c:pt>
                <c:pt idx="8">
                  <c:v>417</c:v>
                </c:pt>
                <c:pt idx="9">
                  <c:v>414</c:v>
                </c:pt>
                <c:pt idx="10">
                  <c:v>424</c:v>
                </c:pt>
                <c:pt idx="11">
                  <c:v>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33-4C41-B080-767C5FC0CE4D}"/>
            </c:ext>
          </c:extLst>
        </c:ser>
        <c:ser>
          <c:idx val="3"/>
          <c:order val="3"/>
          <c:tx>
            <c:strRef>
              <c:f>'Circuit 2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 Data FY 17-18'!$B$5:$M$5</c:f>
              <c:numCache>
                <c:formatCode>#,##0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8</c:v>
                </c:pt>
                <c:pt idx="4">
                  <c:v>6</c:v>
                </c:pt>
                <c:pt idx="5">
                  <c:v>10</c:v>
                </c:pt>
                <c:pt idx="6">
                  <c:v>8</c:v>
                </c:pt>
                <c:pt idx="7">
                  <c:v>28</c:v>
                </c:pt>
                <c:pt idx="8">
                  <c:v>28</c:v>
                </c:pt>
                <c:pt idx="9">
                  <c:v>45</c:v>
                </c:pt>
                <c:pt idx="10">
                  <c:v>32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33-4C41-B080-767C5FC0CE4D}"/>
            </c:ext>
          </c:extLst>
        </c:ser>
        <c:ser>
          <c:idx val="4"/>
          <c:order val="4"/>
          <c:tx>
            <c:strRef>
              <c:f>'Circuit 2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 Data FY 17-18'!$B$6:$M$6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33-4C41-B080-767C5FC0C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10976"/>
        <c:axId val="63798016"/>
      </c:lineChart>
      <c:dateAx>
        <c:axId val="208510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63798016"/>
        <c:crosses val="autoZero"/>
        <c:auto val="1"/>
        <c:lblOffset val="100"/>
        <c:baseTimeUnit val="months"/>
      </c:dateAx>
      <c:valAx>
        <c:axId val="637980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2085109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421586030069939"/>
          <c:y val="0.14640966754155729"/>
          <c:w val="0.15578413969930061"/>
          <c:h val="0.8208839129483814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612362761013259"/>
          <c:y val="2.7203630796150484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108476324852456E-2"/>
          <c:y val="4.1053696412948384E-2"/>
          <c:w val="0.79008288703796425"/>
          <c:h val="0.88892727118787573"/>
        </c:manualLayout>
      </c:layout>
      <c:lineChart>
        <c:grouping val="standard"/>
        <c:varyColors val="0"/>
        <c:ser>
          <c:idx val="0"/>
          <c:order val="0"/>
          <c:tx>
            <c:strRef>
              <c:f>'Circuit 2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 Data FY 17-18'!$B$9:$M$9</c:f>
              <c:numCache>
                <c:formatCode>#,##0</c:formatCode>
                <c:ptCount val="12"/>
                <c:pt idx="0">
                  <c:v>305</c:v>
                </c:pt>
                <c:pt idx="1">
                  <c:v>306</c:v>
                </c:pt>
                <c:pt idx="2">
                  <c:v>315</c:v>
                </c:pt>
                <c:pt idx="3">
                  <c:v>323</c:v>
                </c:pt>
                <c:pt idx="4">
                  <c:v>322</c:v>
                </c:pt>
                <c:pt idx="5">
                  <c:v>318</c:v>
                </c:pt>
                <c:pt idx="6">
                  <c:v>324</c:v>
                </c:pt>
                <c:pt idx="7">
                  <c:v>326</c:v>
                </c:pt>
                <c:pt idx="8">
                  <c:v>331</c:v>
                </c:pt>
                <c:pt idx="9">
                  <c:v>333</c:v>
                </c:pt>
                <c:pt idx="10">
                  <c:v>330</c:v>
                </c:pt>
                <c:pt idx="11">
                  <c:v>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A7-430C-9963-488A804BF153}"/>
            </c:ext>
          </c:extLst>
        </c:ser>
        <c:ser>
          <c:idx val="1"/>
          <c:order val="1"/>
          <c:tx>
            <c:strRef>
              <c:f>'Circuit 2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 Data FY 17-18'!$B$10:$M$10</c:f>
              <c:numCache>
                <c:formatCode>#,##0</c:formatCode>
                <c:ptCount val="12"/>
                <c:pt idx="0">
                  <c:v>283</c:v>
                </c:pt>
                <c:pt idx="1">
                  <c:v>287</c:v>
                </c:pt>
                <c:pt idx="2">
                  <c:v>300</c:v>
                </c:pt>
                <c:pt idx="3">
                  <c:v>318</c:v>
                </c:pt>
                <c:pt idx="4">
                  <c:v>318</c:v>
                </c:pt>
                <c:pt idx="5">
                  <c:v>310</c:v>
                </c:pt>
                <c:pt idx="6">
                  <c:v>316</c:v>
                </c:pt>
                <c:pt idx="7">
                  <c:v>322</c:v>
                </c:pt>
                <c:pt idx="8">
                  <c:v>326</c:v>
                </c:pt>
                <c:pt idx="9">
                  <c:v>326</c:v>
                </c:pt>
                <c:pt idx="10">
                  <c:v>326</c:v>
                </c:pt>
                <c:pt idx="11">
                  <c:v>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A7-430C-9963-488A804BF153}"/>
            </c:ext>
          </c:extLst>
        </c:ser>
        <c:ser>
          <c:idx val="2"/>
          <c:order val="2"/>
          <c:tx>
            <c:strRef>
              <c:f>'Circuit 2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 Data FY 17-18'!$B$11:$M$11</c:f>
              <c:numCache>
                <c:formatCode>#,##0</c:formatCode>
                <c:ptCount val="12"/>
                <c:pt idx="0">
                  <c:v>229</c:v>
                </c:pt>
                <c:pt idx="1">
                  <c:v>233</c:v>
                </c:pt>
                <c:pt idx="2">
                  <c:v>243</c:v>
                </c:pt>
                <c:pt idx="3">
                  <c:v>247</c:v>
                </c:pt>
                <c:pt idx="4">
                  <c:v>250</c:v>
                </c:pt>
                <c:pt idx="5">
                  <c:v>246</c:v>
                </c:pt>
                <c:pt idx="6">
                  <c:v>253</c:v>
                </c:pt>
                <c:pt idx="7">
                  <c:v>246</c:v>
                </c:pt>
                <c:pt idx="8">
                  <c:v>256</c:v>
                </c:pt>
                <c:pt idx="9">
                  <c:v>250</c:v>
                </c:pt>
                <c:pt idx="10">
                  <c:v>244</c:v>
                </c:pt>
                <c:pt idx="11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A7-430C-9963-488A804BF153}"/>
            </c:ext>
          </c:extLst>
        </c:ser>
        <c:ser>
          <c:idx val="3"/>
          <c:order val="3"/>
          <c:tx>
            <c:strRef>
              <c:f>'Circuit 2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 Data FY 17-18'!$B$12:$M$12</c:f>
              <c:numCache>
                <c:formatCode>#,##0</c:formatCode>
                <c:ptCount val="12"/>
                <c:pt idx="0">
                  <c:v>54</c:v>
                </c:pt>
                <c:pt idx="1">
                  <c:v>54</c:v>
                </c:pt>
                <c:pt idx="2">
                  <c:v>57</c:v>
                </c:pt>
                <c:pt idx="3">
                  <c:v>71</c:v>
                </c:pt>
                <c:pt idx="4">
                  <c:v>68</c:v>
                </c:pt>
                <c:pt idx="5">
                  <c:v>64</c:v>
                </c:pt>
                <c:pt idx="6">
                  <c:v>63</c:v>
                </c:pt>
                <c:pt idx="7">
                  <c:v>76</c:v>
                </c:pt>
                <c:pt idx="8">
                  <c:v>70</c:v>
                </c:pt>
                <c:pt idx="9">
                  <c:v>76</c:v>
                </c:pt>
                <c:pt idx="10">
                  <c:v>82</c:v>
                </c:pt>
                <c:pt idx="11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A7-430C-9963-488A804BF153}"/>
            </c:ext>
          </c:extLst>
        </c:ser>
        <c:ser>
          <c:idx val="4"/>
          <c:order val="4"/>
          <c:tx>
            <c:strRef>
              <c:f>'Circuit 2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 Data FY 17-18'!$B$13:$M$13</c:f>
              <c:numCache>
                <c:formatCode>#,##0</c:formatCode>
                <c:ptCount val="12"/>
                <c:pt idx="0">
                  <c:v>15</c:v>
                </c:pt>
                <c:pt idx="1">
                  <c:v>19</c:v>
                </c:pt>
                <c:pt idx="2">
                  <c:v>20</c:v>
                </c:pt>
                <c:pt idx="3">
                  <c:v>27</c:v>
                </c:pt>
                <c:pt idx="4">
                  <c:v>26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23</c:v>
                </c:pt>
                <c:pt idx="9">
                  <c:v>28</c:v>
                </c:pt>
                <c:pt idx="10">
                  <c:v>28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A7-430C-9963-488A804BF153}"/>
            </c:ext>
          </c:extLst>
        </c:ser>
        <c:ser>
          <c:idx val="5"/>
          <c:order val="5"/>
          <c:tx>
            <c:strRef>
              <c:f>'Circuit 2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 Data FY 17-18'!$B$14:$M$14</c:f>
              <c:numCache>
                <c:formatCode>#,##0</c:formatCode>
                <c:ptCount val="12"/>
                <c:pt idx="0">
                  <c:v>22</c:v>
                </c:pt>
                <c:pt idx="1">
                  <c:v>19</c:v>
                </c:pt>
                <c:pt idx="2">
                  <c:v>15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A7-430C-9963-488A804BF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29888"/>
        <c:axId val="209020032"/>
      </c:lineChart>
      <c:dateAx>
        <c:axId val="208229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9020032"/>
        <c:crosses val="autoZero"/>
        <c:auto val="1"/>
        <c:lblOffset val="100"/>
        <c:baseTimeUnit val="months"/>
      </c:dateAx>
      <c:valAx>
        <c:axId val="2090200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082298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46632176758251"/>
          <c:y val="0.10452127077865267"/>
          <c:w val="0.16453367823241749"/>
          <c:h val="0.87672736220472436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76793829239553157"/>
          <c:y val="7.106025809273840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1985948597251591E-2"/>
          <c:y val="4.3033022035036318E-2"/>
          <c:w val="0.79491033635246466"/>
          <c:h val="0.85986754562656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2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2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 Data FY 17-18'!$B$17:$M$17</c:f>
              <c:numCache>
                <c:formatCode>#,##0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15</c:v>
                </c:pt>
                <c:pt idx="3">
                  <c:v>10</c:v>
                </c:pt>
                <c:pt idx="4">
                  <c:v>6</c:v>
                </c:pt>
                <c:pt idx="5">
                  <c:v>6</c:v>
                </c:pt>
                <c:pt idx="6">
                  <c:v>9</c:v>
                </c:pt>
                <c:pt idx="7">
                  <c:v>6</c:v>
                </c:pt>
                <c:pt idx="8">
                  <c:v>8</c:v>
                </c:pt>
                <c:pt idx="9">
                  <c:v>9</c:v>
                </c:pt>
                <c:pt idx="10">
                  <c:v>1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5-4616-B6B8-B2C34E16EC8C}"/>
            </c:ext>
          </c:extLst>
        </c:ser>
        <c:ser>
          <c:idx val="1"/>
          <c:order val="1"/>
          <c:tx>
            <c:strRef>
              <c:f>'Circuit 2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2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 Data FY 17-18'!$B$18:$M$18</c:f>
              <c:numCache>
                <c:formatCode>#,##0</c:formatCode>
                <c:ptCount val="12"/>
                <c:pt idx="0">
                  <c:v>8</c:v>
                </c:pt>
                <c:pt idx="1">
                  <c:v>1</c:v>
                </c:pt>
                <c:pt idx="2">
                  <c:v>1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4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5-4616-B6B8-B2C34E16E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12512"/>
        <c:axId val="209022336"/>
      </c:barChart>
      <c:dateAx>
        <c:axId val="208512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9022336"/>
        <c:crosses val="autoZero"/>
        <c:auto val="1"/>
        <c:lblOffset val="100"/>
        <c:baseTimeUnit val="months"/>
      </c:dateAx>
      <c:valAx>
        <c:axId val="2090223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85125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09838214330123"/>
          <c:y val="0.11563633034242812"/>
          <c:w val="0.16290165190665418"/>
          <c:h val="0.8843635353380270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646706011459548"/>
          <c:y val="1.013506124234471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414195300944001E-2"/>
          <c:y val="3.8350672487182623E-2"/>
          <c:w val="0.78834031222975742"/>
          <c:h val="0.87121527777777785"/>
        </c:manualLayout>
      </c:layout>
      <c:lineChart>
        <c:grouping val="standard"/>
        <c:varyColors val="0"/>
        <c:ser>
          <c:idx val="0"/>
          <c:order val="0"/>
          <c:tx>
            <c:strRef>
              <c:f>'Circuit 3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3 Data FY 17-18'!$B$2:$M$2</c:f>
              <c:numCache>
                <c:formatCode>0</c:formatCode>
                <c:ptCount val="12"/>
                <c:pt idx="0">
                  <c:v>491</c:v>
                </c:pt>
                <c:pt idx="1">
                  <c:v>484</c:v>
                </c:pt>
                <c:pt idx="2">
                  <c:v>510</c:v>
                </c:pt>
                <c:pt idx="3">
                  <c:v>482</c:v>
                </c:pt>
                <c:pt idx="4">
                  <c:v>511</c:v>
                </c:pt>
                <c:pt idx="5">
                  <c:v>508</c:v>
                </c:pt>
                <c:pt idx="6">
                  <c:v>501</c:v>
                </c:pt>
                <c:pt idx="7">
                  <c:v>507</c:v>
                </c:pt>
                <c:pt idx="8">
                  <c:v>487</c:v>
                </c:pt>
                <c:pt idx="9">
                  <c:v>488</c:v>
                </c:pt>
                <c:pt idx="10">
                  <c:v>468</c:v>
                </c:pt>
                <c:pt idx="11">
                  <c:v>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D-46F9-A887-96A171C350DD}"/>
            </c:ext>
          </c:extLst>
        </c:ser>
        <c:ser>
          <c:idx val="1"/>
          <c:order val="1"/>
          <c:tx>
            <c:strRef>
              <c:f>'Circuit 3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3 Data FY 17-18'!$B$3:$M$3</c:f>
              <c:numCache>
                <c:formatCode>#,##0</c:formatCode>
                <c:ptCount val="12"/>
                <c:pt idx="0">
                  <c:v>501</c:v>
                </c:pt>
                <c:pt idx="1">
                  <c:v>505</c:v>
                </c:pt>
                <c:pt idx="2">
                  <c:v>512</c:v>
                </c:pt>
                <c:pt idx="3">
                  <c:v>509</c:v>
                </c:pt>
                <c:pt idx="4">
                  <c:v>537</c:v>
                </c:pt>
                <c:pt idx="5">
                  <c:v>532</c:v>
                </c:pt>
                <c:pt idx="6">
                  <c:v>532</c:v>
                </c:pt>
                <c:pt idx="7">
                  <c:v>523</c:v>
                </c:pt>
                <c:pt idx="8">
                  <c:v>524</c:v>
                </c:pt>
                <c:pt idx="9">
                  <c:v>500</c:v>
                </c:pt>
                <c:pt idx="10">
                  <c:v>474</c:v>
                </c:pt>
                <c:pt idx="11">
                  <c:v>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D-46F9-A887-96A171C350DD}"/>
            </c:ext>
          </c:extLst>
        </c:ser>
        <c:ser>
          <c:idx val="2"/>
          <c:order val="2"/>
          <c:tx>
            <c:strRef>
              <c:f>'Circuit 3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3 Data FY 17-18'!$B$4:$M$4</c:f>
              <c:numCache>
                <c:formatCode>#,##0</c:formatCode>
                <c:ptCount val="12"/>
                <c:pt idx="0">
                  <c:v>340</c:v>
                </c:pt>
                <c:pt idx="1">
                  <c:v>353</c:v>
                </c:pt>
                <c:pt idx="2">
                  <c:v>346</c:v>
                </c:pt>
                <c:pt idx="3">
                  <c:v>356</c:v>
                </c:pt>
                <c:pt idx="4">
                  <c:v>354</c:v>
                </c:pt>
                <c:pt idx="5">
                  <c:v>344</c:v>
                </c:pt>
                <c:pt idx="6">
                  <c:v>334</c:v>
                </c:pt>
                <c:pt idx="7">
                  <c:v>324</c:v>
                </c:pt>
                <c:pt idx="8">
                  <c:v>337</c:v>
                </c:pt>
                <c:pt idx="9">
                  <c:v>305</c:v>
                </c:pt>
                <c:pt idx="10">
                  <c:v>281</c:v>
                </c:pt>
                <c:pt idx="11">
                  <c:v>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6D-46F9-A887-96A171C350DD}"/>
            </c:ext>
          </c:extLst>
        </c:ser>
        <c:ser>
          <c:idx val="3"/>
          <c:order val="3"/>
          <c:tx>
            <c:strRef>
              <c:f>'Circuit 3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3 Data FY 17-18'!$B$5:$M$5</c:f>
              <c:numCache>
                <c:formatCode>#,##0</c:formatCode>
                <c:ptCount val="12"/>
                <c:pt idx="0">
                  <c:v>161</c:v>
                </c:pt>
                <c:pt idx="1">
                  <c:v>152</c:v>
                </c:pt>
                <c:pt idx="2">
                  <c:v>166</c:v>
                </c:pt>
                <c:pt idx="3">
                  <c:v>153</c:v>
                </c:pt>
                <c:pt idx="4">
                  <c:v>182</c:v>
                </c:pt>
                <c:pt idx="5">
                  <c:v>188</c:v>
                </c:pt>
                <c:pt idx="6">
                  <c:v>198</c:v>
                </c:pt>
                <c:pt idx="7">
                  <c:v>198</c:v>
                </c:pt>
                <c:pt idx="8">
                  <c:v>185</c:v>
                </c:pt>
                <c:pt idx="9">
                  <c:v>192</c:v>
                </c:pt>
                <c:pt idx="10">
                  <c:v>193</c:v>
                </c:pt>
                <c:pt idx="11">
                  <c:v>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D-46F9-A887-96A171C350DD}"/>
            </c:ext>
          </c:extLst>
        </c:ser>
        <c:ser>
          <c:idx val="4"/>
          <c:order val="4"/>
          <c:tx>
            <c:strRef>
              <c:f>'Circuit 3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3 Data FY 17-18'!$B$6:$M$6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6D-46F9-A887-96A171C35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86848"/>
        <c:axId val="209024640"/>
      </c:lineChart>
      <c:dateAx>
        <c:axId val="2094868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9024640"/>
        <c:crosses val="autoZero"/>
        <c:auto val="1"/>
        <c:lblOffset val="100"/>
        <c:baseTimeUnit val="months"/>
      </c:dateAx>
      <c:valAx>
        <c:axId val="2090246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20948684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543337429642107"/>
          <c:y val="6.7504929759427748E-2"/>
          <c:w val="0.15456662570357893"/>
          <c:h val="0.870318904437463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8396744651522876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384755514521892E-2"/>
          <c:y val="3.334089995507318E-2"/>
          <c:w val="0.76985596689545133"/>
          <c:h val="0.89142890922418483"/>
        </c:manualLayout>
      </c:layout>
      <c:lineChart>
        <c:grouping val="standard"/>
        <c:varyColors val="0"/>
        <c:ser>
          <c:idx val="0"/>
          <c:order val="0"/>
          <c:tx>
            <c:strRef>
              <c:f>'Statewide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'Statewide Data FY 17-18'!$B$9:$M$9</c:f>
              <c:numCache>
                <c:formatCode>#,##0</c:formatCode>
                <c:ptCount val="12"/>
                <c:pt idx="0">
                  <c:v>10722</c:v>
                </c:pt>
                <c:pt idx="1">
                  <c:v>10937</c:v>
                </c:pt>
                <c:pt idx="2">
                  <c:v>10946</c:v>
                </c:pt>
                <c:pt idx="3">
                  <c:v>11003</c:v>
                </c:pt>
                <c:pt idx="4">
                  <c:v>11086</c:v>
                </c:pt>
                <c:pt idx="5">
                  <c:v>11075</c:v>
                </c:pt>
                <c:pt idx="6">
                  <c:v>11172</c:v>
                </c:pt>
                <c:pt idx="7">
                  <c:v>10973</c:v>
                </c:pt>
                <c:pt idx="8">
                  <c:v>11074</c:v>
                </c:pt>
                <c:pt idx="9">
                  <c:v>11022</c:v>
                </c:pt>
                <c:pt idx="10">
                  <c:v>10950</c:v>
                </c:pt>
                <c:pt idx="11">
                  <c:v>11174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FA-4372-8F46-42B65F83A822}"/>
            </c:ext>
          </c:extLst>
        </c:ser>
        <c:ser>
          <c:idx val="1"/>
          <c:order val="1"/>
          <c:tx>
            <c:strRef>
              <c:f>'Statewide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'Statewide Data FY 17-18'!$B$10:$M$10</c:f>
              <c:numCache>
                <c:formatCode>#,##0</c:formatCode>
                <c:ptCount val="12"/>
                <c:pt idx="0">
                  <c:v>9923</c:v>
                </c:pt>
                <c:pt idx="1">
                  <c:v>10135</c:v>
                </c:pt>
                <c:pt idx="2">
                  <c:v>10150</c:v>
                </c:pt>
                <c:pt idx="3">
                  <c:v>10213</c:v>
                </c:pt>
                <c:pt idx="4">
                  <c:v>10317</c:v>
                </c:pt>
                <c:pt idx="5">
                  <c:v>10309</c:v>
                </c:pt>
                <c:pt idx="6">
                  <c:v>10401</c:v>
                </c:pt>
                <c:pt idx="7">
                  <c:v>10251</c:v>
                </c:pt>
                <c:pt idx="8">
                  <c:v>10355</c:v>
                </c:pt>
                <c:pt idx="9">
                  <c:v>10319</c:v>
                </c:pt>
                <c:pt idx="10">
                  <c:v>10256</c:v>
                </c:pt>
                <c:pt idx="11">
                  <c:v>10478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FA-4372-8F46-42B65F83A822}"/>
            </c:ext>
          </c:extLst>
        </c:ser>
        <c:ser>
          <c:idx val="2"/>
          <c:order val="2"/>
          <c:tx>
            <c:strRef>
              <c:f>'Statewide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'Statewide Data FY 17-18'!$B$11:$M$11</c:f>
              <c:numCache>
                <c:formatCode>#,##0</c:formatCode>
                <c:ptCount val="12"/>
                <c:pt idx="0">
                  <c:v>7611</c:v>
                </c:pt>
                <c:pt idx="1">
                  <c:v>7825</c:v>
                </c:pt>
                <c:pt idx="2">
                  <c:v>7781</c:v>
                </c:pt>
                <c:pt idx="3">
                  <c:v>7827</c:v>
                </c:pt>
                <c:pt idx="4">
                  <c:v>7837</c:v>
                </c:pt>
                <c:pt idx="5">
                  <c:v>7731</c:v>
                </c:pt>
                <c:pt idx="6">
                  <c:v>7820</c:v>
                </c:pt>
                <c:pt idx="7">
                  <c:v>7668</c:v>
                </c:pt>
                <c:pt idx="8">
                  <c:v>7765</c:v>
                </c:pt>
                <c:pt idx="9">
                  <c:v>7796</c:v>
                </c:pt>
                <c:pt idx="10">
                  <c:v>7736</c:v>
                </c:pt>
                <c:pt idx="11">
                  <c:v>7939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FA-4372-8F46-42B65F83A822}"/>
            </c:ext>
          </c:extLst>
        </c:ser>
        <c:ser>
          <c:idx val="3"/>
          <c:order val="3"/>
          <c:tx>
            <c:strRef>
              <c:f>'Statewide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'Statewide Data FY 17-18'!$B$12:$M$12</c:f>
              <c:numCache>
                <c:formatCode>#,##0</c:formatCode>
                <c:ptCount val="12"/>
                <c:pt idx="0">
                  <c:v>2312</c:v>
                </c:pt>
                <c:pt idx="1">
                  <c:v>2310</c:v>
                </c:pt>
                <c:pt idx="2">
                  <c:v>2369</c:v>
                </c:pt>
                <c:pt idx="3">
                  <c:v>2386</c:v>
                </c:pt>
                <c:pt idx="4">
                  <c:v>2480</c:v>
                </c:pt>
                <c:pt idx="5">
                  <c:v>2578</c:v>
                </c:pt>
                <c:pt idx="6">
                  <c:v>2581</c:v>
                </c:pt>
                <c:pt idx="7">
                  <c:v>2583</c:v>
                </c:pt>
                <c:pt idx="8">
                  <c:v>2590</c:v>
                </c:pt>
                <c:pt idx="9">
                  <c:v>2523</c:v>
                </c:pt>
                <c:pt idx="10">
                  <c:v>2520</c:v>
                </c:pt>
                <c:pt idx="11">
                  <c:v>2539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FA-4372-8F46-42B65F83A822}"/>
            </c:ext>
          </c:extLst>
        </c:ser>
        <c:ser>
          <c:idx val="4"/>
          <c:order val="4"/>
          <c:tx>
            <c:strRef>
              <c:f>'Statewide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'Statewide Data FY 17-18'!$B$13:$M$13</c:f>
              <c:numCache>
                <c:formatCode>#,##0</c:formatCode>
                <c:ptCount val="12"/>
                <c:pt idx="0">
                  <c:v>871</c:v>
                </c:pt>
                <c:pt idx="1">
                  <c:v>873</c:v>
                </c:pt>
                <c:pt idx="2">
                  <c:v>927</c:v>
                </c:pt>
                <c:pt idx="3">
                  <c:v>941</c:v>
                </c:pt>
                <c:pt idx="4">
                  <c:v>1007</c:v>
                </c:pt>
                <c:pt idx="5">
                  <c:v>1040</c:v>
                </c:pt>
                <c:pt idx="6">
                  <c:v>1058</c:v>
                </c:pt>
                <c:pt idx="7">
                  <c:v>1064</c:v>
                </c:pt>
                <c:pt idx="8">
                  <c:v>1004</c:v>
                </c:pt>
                <c:pt idx="9">
                  <c:v>1022</c:v>
                </c:pt>
                <c:pt idx="10">
                  <c:v>1085</c:v>
                </c:pt>
                <c:pt idx="11">
                  <c:v>1072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FA-4372-8F46-42B65F83A822}"/>
            </c:ext>
          </c:extLst>
        </c:ser>
        <c:ser>
          <c:idx val="5"/>
          <c:order val="5"/>
          <c:tx>
            <c:strRef>
              <c:f>'Statewide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'Statewide Data FY 17-18'!$B$14:$M$14</c:f>
              <c:numCache>
                <c:formatCode>#,##0</c:formatCode>
                <c:ptCount val="12"/>
                <c:pt idx="0">
                  <c:v>799</c:v>
                </c:pt>
                <c:pt idx="1">
                  <c:v>802</c:v>
                </c:pt>
                <c:pt idx="2">
                  <c:v>796</c:v>
                </c:pt>
                <c:pt idx="3">
                  <c:v>790</c:v>
                </c:pt>
                <c:pt idx="4">
                  <c:v>769</c:v>
                </c:pt>
                <c:pt idx="5">
                  <c:v>766</c:v>
                </c:pt>
                <c:pt idx="6">
                  <c:v>771</c:v>
                </c:pt>
                <c:pt idx="7">
                  <c:v>722</c:v>
                </c:pt>
                <c:pt idx="8">
                  <c:v>719</c:v>
                </c:pt>
                <c:pt idx="9">
                  <c:v>703</c:v>
                </c:pt>
                <c:pt idx="10">
                  <c:v>694</c:v>
                </c:pt>
                <c:pt idx="11">
                  <c:v>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2FA-4372-8F46-42B65F83A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85984"/>
        <c:axId val="123714304"/>
      </c:lineChart>
      <c:dateAx>
        <c:axId val="122985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3714304"/>
        <c:crosses val="autoZero"/>
        <c:auto val="1"/>
        <c:lblOffset val="100"/>
        <c:baseTimeUnit val="months"/>
      </c:dateAx>
      <c:valAx>
        <c:axId val="1237143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229859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72981614708231"/>
          <c:y val="8.1605971128608928E-2"/>
          <c:w val="0.15267785771382894"/>
          <c:h val="0.918394028871391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20909759834933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414195300944001E-2"/>
          <c:y val="3.4187897413516154E-2"/>
          <c:w val="0.77915566727963459"/>
          <c:h val="0.88867075218369063"/>
        </c:manualLayout>
      </c:layout>
      <c:lineChart>
        <c:grouping val="standard"/>
        <c:varyColors val="0"/>
        <c:ser>
          <c:idx val="0"/>
          <c:order val="0"/>
          <c:tx>
            <c:strRef>
              <c:f>'Circuit 3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3 Data FY 17-18'!$B$9:$M$9</c:f>
              <c:numCache>
                <c:formatCode>#,##0</c:formatCode>
                <c:ptCount val="12"/>
                <c:pt idx="0">
                  <c:v>162</c:v>
                </c:pt>
                <c:pt idx="1">
                  <c:v>167</c:v>
                </c:pt>
                <c:pt idx="2">
                  <c:v>164</c:v>
                </c:pt>
                <c:pt idx="3">
                  <c:v>168</c:v>
                </c:pt>
                <c:pt idx="4">
                  <c:v>166</c:v>
                </c:pt>
                <c:pt idx="5">
                  <c:v>171</c:v>
                </c:pt>
                <c:pt idx="6">
                  <c:v>172</c:v>
                </c:pt>
                <c:pt idx="7">
                  <c:v>171</c:v>
                </c:pt>
                <c:pt idx="8">
                  <c:v>169</c:v>
                </c:pt>
                <c:pt idx="9">
                  <c:v>170</c:v>
                </c:pt>
                <c:pt idx="10">
                  <c:v>167</c:v>
                </c:pt>
                <c:pt idx="11">
                  <c:v>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90-4459-8FA1-BDA4F5B10B6B}"/>
            </c:ext>
          </c:extLst>
        </c:ser>
        <c:ser>
          <c:idx val="1"/>
          <c:order val="1"/>
          <c:tx>
            <c:strRef>
              <c:f>'Circuit 3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3 Data FY 17-18'!$B$10:$M$10</c:f>
              <c:numCache>
                <c:formatCode>#,##0</c:formatCode>
                <c:ptCount val="12"/>
                <c:pt idx="0">
                  <c:v>132</c:v>
                </c:pt>
                <c:pt idx="1">
                  <c:v>137</c:v>
                </c:pt>
                <c:pt idx="2">
                  <c:v>135</c:v>
                </c:pt>
                <c:pt idx="3">
                  <c:v>138</c:v>
                </c:pt>
                <c:pt idx="4">
                  <c:v>138</c:v>
                </c:pt>
                <c:pt idx="5">
                  <c:v>143</c:v>
                </c:pt>
                <c:pt idx="6">
                  <c:v>143</c:v>
                </c:pt>
                <c:pt idx="7">
                  <c:v>142</c:v>
                </c:pt>
                <c:pt idx="8">
                  <c:v>140</c:v>
                </c:pt>
                <c:pt idx="9">
                  <c:v>141</c:v>
                </c:pt>
                <c:pt idx="10">
                  <c:v>138</c:v>
                </c:pt>
                <c:pt idx="11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90-4459-8FA1-BDA4F5B10B6B}"/>
            </c:ext>
          </c:extLst>
        </c:ser>
        <c:ser>
          <c:idx val="2"/>
          <c:order val="2"/>
          <c:tx>
            <c:strRef>
              <c:f>'Circuit 3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3 Data FY 17-18'!$B$11:$M$11</c:f>
              <c:numCache>
                <c:formatCode>#,##0</c:formatCode>
                <c:ptCount val="12"/>
                <c:pt idx="0">
                  <c:v>110</c:v>
                </c:pt>
                <c:pt idx="1">
                  <c:v>120</c:v>
                </c:pt>
                <c:pt idx="2">
                  <c:v>120</c:v>
                </c:pt>
                <c:pt idx="3">
                  <c:v>122</c:v>
                </c:pt>
                <c:pt idx="4">
                  <c:v>127</c:v>
                </c:pt>
                <c:pt idx="5">
                  <c:v>130</c:v>
                </c:pt>
                <c:pt idx="6">
                  <c:v>125</c:v>
                </c:pt>
                <c:pt idx="7">
                  <c:v>121</c:v>
                </c:pt>
                <c:pt idx="8">
                  <c:v>118</c:v>
                </c:pt>
                <c:pt idx="9">
                  <c:v>122</c:v>
                </c:pt>
                <c:pt idx="10">
                  <c:v>113</c:v>
                </c:pt>
                <c:pt idx="11">
                  <c:v>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90-4459-8FA1-BDA4F5B10B6B}"/>
            </c:ext>
          </c:extLst>
        </c:ser>
        <c:ser>
          <c:idx val="3"/>
          <c:order val="3"/>
          <c:tx>
            <c:strRef>
              <c:f>'Circuit 3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3 Data FY 17-18'!$B$12:$M$12</c:f>
              <c:numCache>
                <c:formatCode>#,##0</c:formatCode>
                <c:ptCount val="12"/>
                <c:pt idx="0">
                  <c:v>22</c:v>
                </c:pt>
                <c:pt idx="1">
                  <c:v>17</c:v>
                </c:pt>
                <c:pt idx="2">
                  <c:v>15</c:v>
                </c:pt>
                <c:pt idx="3">
                  <c:v>16</c:v>
                </c:pt>
                <c:pt idx="4">
                  <c:v>11</c:v>
                </c:pt>
                <c:pt idx="5">
                  <c:v>13</c:v>
                </c:pt>
                <c:pt idx="6">
                  <c:v>18</c:v>
                </c:pt>
                <c:pt idx="7">
                  <c:v>21</c:v>
                </c:pt>
                <c:pt idx="8">
                  <c:v>22</c:v>
                </c:pt>
                <c:pt idx="9">
                  <c:v>19</c:v>
                </c:pt>
                <c:pt idx="10">
                  <c:v>25</c:v>
                </c:pt>
                <c:pt idx="11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90-4459-8FA1-BDA4F5B10B6B}"/>
            </c:ext>
          </c:extLst>
        </c:ser>
        <c:ser>
          <c:idx val="4"/>
          <c:order val="4"/>
          <c:tx>
            <c:strRef>
              <c:f>'Circuit 3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3 Data FY 17-18'!$B$13:$M$13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90-4459-8FA1-BDA4F5B10B6B}"/>
            </c:ext>
          </c:extLst>
        </c:ser>
        <c:ser>
          <c:idx val="5"/>
          <c:order val="5"/>
          <c:tx>
            <c:strRef>
              <c:f>'Circuit 3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3 Data FY 17-18'!$B$14:$M$14</c:f>
              <c:numCache>
                <c:formatCode>#,##0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29</c:v>
                </c:pt>
                <c:pt idx="3">
                  <c:v>30</c:v>
                </c:pt>
                <c:pt idx="4">
                  <c:v>28</c:v>
                </c:pt>
                <c:pt idx="5">
                  <c:v>28</c:v>
                </c:pt>
                <c:pt idx="6">
                  <c:v>29</c:v>
                </c:pt>
                <c:pt idx="7">
                  <c:v>29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90-4459-8FA1-BDA4F5B10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87872"/>
        <c:axId val="126271488"/>
      </c:lineChart>
      <c:dateAx>
        <c:axId val="209487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6271488"/>
        <c:crosses val="autoZero"/>
        <c:auto val="1"/>
        <c:lblOffset val="100"/>
        <c:baseTimeUnit val="months"/>
      </c:dateAx>
      <c:valAx>
        <c:axId val="1262714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094878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46695315676746"/>
          <c:y val="4.1099354768153989E-2"/>
          <c:w val="0.15253301068580299"/>
          <c:h val="0.9392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3564888565229922"/>
          <c:y val="3.53983486439195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366981699345075E-2"/>
          <c:y val="4.3667727374786115E-2"/>
          <c:w val="0.7829245437554242"/>
          <c:h val="0.857800695267073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3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3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3 Data FY 17-18'!$B$17:$M$17</c:f>
              <c:numCache>
                <c:formatCode>#,##0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6-4362-B987-EC43AE6B1DB7}"/>
            </c:ext>
          </c:extLst>
        </c:ser>
        <c:ser>
          <c:idx val="1"/>
          <c:order val="1"/>
          <c:tx>
            <c:strRef>
              <c:f>'Circuit 3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3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3 Data FY 17-18'!$B$18:$M$18</c:f>
              <c:numCache>
                <c:formatCode>#,##0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A6-4362-B987-EC43AE6B1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88384"/>
        <c:axId val="126273792"/>
      </c:barChart>
      <c:dateAx>
        <c:axId val="209488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6273792"/>
        <c:crosses val="autoZero"/>
        <c:auto val="1"/>
        <c:lblOffset val="100"/>
        <c:baseTimeUnit val="months"/>
      </c:dateAx>
      <c:valAx>
        <c:axId val="1262737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9488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97655212690314"/>
          <c:y val="0.15513670166229221"/>
          <c:w val="0.16402351238410054"/>
          <c:h val="0.7267035761154855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9.0626027237924733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107613926221495E-2"/>
          <c:y val="2.1189304461942258E-2"/>
          <c:w val="0.7716194646816823"/>
          <c:h val="0.95762139107611544"/>
        </c:manualLayout>
      </c:layout>
      <c:lineChart>
        <c:grouping val="standard"/>
        <c:varyColors val="0"/>
        <c:ser>
          <c:idx val="0"/>
          <c:order val="0"/>
          <c:tx>
            <c:strRef>
              <c:f>'Circuit 4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4 Data FY 17-18'!$B$2:$M$2</c:f>
              <c:numCache>
                <c:formatCode>#,##0</c:formatCode>
                <c:ptCount val="12"/>
                <c:pt idx="0">
                  <c:v>1429</c:v>
                </c:pt>
                <c:pt idx="1">
                  <c:v>1432</c:v>
                </c:pt>
                <c:pt idx="2">
                  <c:v>1448</c:v>
                </c:pt>
                <c:pt idx="3">
                  <c:v>1402</c:v>
                </c:pt>
                <c:pt idx="4">
                  <c:v>1402</c:v>
                </c:pt>
                <c:pt idx="5">
                  <c:v>1468</c:v>
                </c:pt>
                <c:pt idx="6">
                  <c:v>1462</c:v>
                </c:pt>
                <c:pt idx="7">
                  <c:v>1434</c:v>
                </c:pt>
                <c:pt idx="8">
                  <c:v>1433</c:v>
                </c:pt>
                <c:pt idx="9">
                  <c:v>1445</c:v>
                </c:pt>
                <c:pt idx="10">
                  <c:v>1396</c:v>
                </c:pt>
                <c:pt idx="11">
                  <c:v>1410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0D-4D43-8E1C-7AFDF6BFCAA5}"/>
            </c:ext>
          </c:extLst>
        </c:ser>
        <c:ser>
          <c:idx val="1"/>
          <c:order val="1"/>
          <c:tx>
            <c:strRef>
              <c:f>'Circuit 4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4 Data FY 17-18'!$B$3:$M$3</c:f>
              <c:numCache>
                <c:formatCode>#,##0</c:formatCode>
                <c:ptCount val="12"/>
                <c:pt idx="0">
                  <c:v>1174</c:v>
                </c:pt>
                <c:pt idx="1">
                  <c:v>1137</c:v>
                </c:pt>
                <c:pt idx="2">
                  <c:v>1119</c:v>
                </c:pt>
                <c:pt idx="3">
                  <c:v>1112</c:v>
                </c:pt>
                <c:pt idx="4">
                  <c:v>1086</c:v>
                </c:pt>
                <c:pt idx="5">
                  <c:v>1091</c:v>
                </c:pt>
                <c:pt idx="6">
                  <c:v>1099</c:v>
                </c:pt>
                <c:pt idx="7">
                  <c:v>1079</c:v>
                </c:pt>
                <c:pt idx="8">
                  <c:v>1134</c:v>
                </c:pt>
                <c:pt idx="9">
                  <c:v>1154</c:v>
                </c:pt>
                <c:pt idx="10">
                  <c:v>1115</c:v>
                </c:pt>
                <c:pt idx="11">
                  <c:v>1104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0D-4D43-8E1C-7AFDF6BFCAA5}"/>
            </c:ext>
          </c:extLst>
        </c:ser>
        <c:ser>
          <c:idx val="2"/>
          <c:order val="2"/>
          <c:tx>
            <c:strRef>
              <c:f>'Circuit 4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4 Data FY 17-18'!$B$4:$M$4</c:f>
              <c:numCache>
                <c:formatCode>#,##0</c:formatCode>
                <c:ptCount val="12"/>
                <c:pt idx="0">
                  <c:v>654</c:v>
                </c:pt>
                <c:pt idx="1">
                  <c:v>666</c:v>
                </c:pt>
                <c:pt idx="2">
                  <c:v>661</c:v>
                </c:pt>
                <c:pt idx="3">
                  <c:v>649</c:v>
                </c:pt>
                <c:pt idx="4">
                  <c:v>653</c:v>
                </c:pt>
                <c:pt idx="5">
                  <c:v>639</c:v>
                </c:pt>
                <c:pt idx="6">
                  <c:v>660</c:v>
                </c:pt>
                <c:pt idx="7">
                  <c:v>656</c:v>
                </c:pt>
                <c:pt idx="8">
                  <c:v>669</c:v>
                </c:pt>
                <c:pt idx="9">
                  <c:v>689</c:v>
                </c:pt>
                <c:pt idx="10">
                  <c:v>659</c:v>
                </c:pt>
                <c:pt idx="11">
                  <c:v>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0D-4D43-8E1C-7AFDF6BFCAA5}"/>
            </c:ext>
          </c:extLst>
        </c:ser>
        <c:ser>
          <c:idx val="3"/>
          <c:order val="3"/>
          <c:tx>
            <c:strRef>
              <c:f>'Circuit 4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4 Data FY 17-18'!$B$5:$M$5</c:f>
              <c:numCache>
                <c:formatCode>#,##0</c:formatCode>
                <c:ptCount val="12"/>
                <c:pt idx="0">
                  <c:v>517</c:v>
                </c:pt>
                <c:pt idx="1">
                  <c:v>471</c:v>
                </c:pt>
                <c:pt idx="2">
                  <c:v>455</c:v>
                </c:pt>
                <c:pt idx="3">
                  <c:v>460</c:v>
                </c:pt>
                <c:pt idx="4">
                  <c:v>432</c:v>
                </c:pt>
                <c:pt idx="5">
                  <c:v>451</c:v>
                </c:pt>
                <c:pt idx="6">
                  <c:v>437</c:v>
                </c:pt>
                <c:pt idx="7">
                  <c:v>422</c:v>
                </c:pt>
                <c:pt idx="8">
                  <c:v>464</c:v>
                </c:pt>
                <c:pt idx="9">
                  <c:v>465</c:v>
                </c:pt>
                <c:pt idx="10">
                  <c:v>456</c:v>
                </c:pt>
                <c:pt idx="11">
                  <c:v>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0D-4D43-8E1C-7AFDF6BFCAA5}"/>
            </c:ext>
          </c:extLst>
        </c:ser>
        <c:ser>
          <c:idx val="4"/>
          <c:order val="4"/>
          <c:tx>
            <c:strRef>
              <c:f>'Circuit 4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4 Data FY 17-18'!$B$6:$M$6</c:f>
              <c:numCache>
                <c:formatCode>#,##0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0D-4D43-8E1C-7AFDF6BFC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67616"/>
        <c:axId val="126276096"/>
      </c:lineChart>
      <c:dateAx>
        <c:axId val="209967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6276096"/>
        <c:crosses val="autoZero"/>
        <c:auto val="1"/>
        <c:lblOffset val="100"/>
        <c:baseTimeUnit val="months"/>
      </c:dateAx>
      <c:valAx>
        <c:axId val="1262760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099676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92017255068541"/>
          <c:y val="6.2861439195100621E-2"/>
          <c:w val="0.15205156797596833"/>
          <c:h val="0.937138566442081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215006903038853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163384532255218E-2"/>
          <c:y val="3.4426417628029053E-2"/>
          <c:w val="0.80064157053596474"/>
          <c:h val="0.88789403650125132"/>
        </c:manualLayout>
      </c:layout>
      <c:lineChart>
        <c:grouping val="standard"/>
        <c:varyColors val="0"/>
        <c:ser>
          <c:idx val="0"/>
          <c:order val="0"/>
          <c:tx>
            <c:strRef>
              <c:f>'Circuit 4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4 Data FY 17-18'!$B$9:$M$9</c:f>
              <c:numCache>
                <c:formatCode>#,##0</c:formatCode>
                <c:ptCount val="12"/>
                <c:pt idx="0">
                  <c:v>575</c:v>
                </c:pt>
                <c:pt idx="1">
                  <c:v>571</c:v>
                </c:pt>
                <c:pt idx="2">
                  <c:v>558</c:v>
                </c:pt>
                <c:pt idx="3">
                  <c:v>573</c:v>
                </c:pt>
                <c:pt idx="4">
                  <c:v>579</c:v>
                </c:pt>
                <c:pt idx="5">
                  <c:v>556</c:v>
                </c:pt>
                <c:pt idx="6">
                  <c:v>572</c:v>
                </c:pt>
                <c:pt idx="7">
                  <c:v>559</c:v>
                </c:pt>
                <c:pt idx="8">
                  <c:v>501</c:v>
                </c:pt>
                <c:pt idx="9">
                  <c:v>443</c:v>
                </c:pt>
                <c:pt idx="10">
                  <c:v>423</c:v>
                </c:pt>
                <c:pt idx="11">
                  <c:v>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DF-4889-BE86-97F14F4159EA}"/>
            </c:ext>
          </c:extLst>
        </c:ser>
        <c:ser>
          <c:idx val="1"/>
          <c:order val="1"/>
          <c:tx>
            <c:strRef>
              <c:f>'Circuit 4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4 Data FY 17-18'!$B$10:$M$10</c:f>
              <c:numCache>
                <c:formatCode>#,##0</c:formatCode>
                <c:ptCount val="12"/>
                <c:pt idx="0">
                  <c:v>565</c:v>
                </c:pt>
                <c:pt idx="1">
                  <c:v>561</c:v>
                </c:pt>
                <c:pt idx="2">
                  <c:v>546</c:v>
                </c:pt>
                <c:pt idx="3">
                  <c:v>560</c:v>
                </c:pt>
                <c:pt idx="4">
                  <c:v>565</c:v>
                </c:pt>
                <c:pt idx="5">
                  <c:v>542</c:v>
                </c:pt>
                <c:pt idx="6">
                  <c:v>558</c:v>
                </c:pt>
                <c:pt idx="7">
                  <c:v>548</c:v>
                </c:pt>
                <c:pt idx="8">
                  <c:v>491</c:v>
                </c:pt>
                <c:pt idx="9">
                  <c:v>433</c:v>
                </c:pt>
                <c:pt idx="10">
                  <c:v>413</c:v>
                </c:pt>
                <c:pt idx="11">
                  <c:v>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DF-4889-BE86-97F14F4159EA}"/>
            </c:ext>
          </c:extLst>
        </c:ser>
        <c:ser>
          <c:idx val="2"/>
          <c:order val="2"/>
          <c:tx>
            <c:strRef>
              <c:f>'Circuit 4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4 Data FY 17-18'!$B$11:$M$11</c:f>
              <c:numCache>
                <c:formatCode>#,##0</c:formatCode>
                <c:ptCount val="12"/>
                <c:pt idx="0">
                  <c:v>315</c:v>
                </c:pt>
                <c:pt idx="1">
                  <c:v>330</c:v>
                </c:pt>
                <c:pt idx="2">
                  <c:v>321</c:v>
                </c:pt>
                <c:pt idx="3">
                  <c:v>317</c:v>
                </c:pt>
                <c:pt idx="4">
                  <c:v>334</c:v>
                </c:pt>
                <c:pt idx="5">
                  <c:v>319</c:v>
                </c:pt>
                <c:pt idx="6">
                  <c:v>321</c:v>
                </c:pt>
                <c:pt idx="7">
                  <c:v>303</c:v>
                </c:pt>
                <c:pt idx="8">
                  <c:v>310</c:v>
                </c:pt>
                <c:pt idx="9">
                  <c:v>320</c:v>
                </c:pt>
                <c:pt idx="10">
                  <c:v>317</c:v>
                </c:pt>
                <c:pt idx="11">
                  <c:v>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DF-4889-BE86-97F14F4159EA}"/>
            </c:ext>
          </c:extLst>
        </c:ser>
        <c:ser>
          <c:idx val="3"/>
          <c:order val="3"/>
          <c:tx>
            <c:strRef>
              <c:f>'Circuit 4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4 Data FY 17-18'!$B$12:$M$12</c:f>
              <c:numCache>
                <c:formatCode>#,##0</c:formatCode>
                <c:ptCount val="12"/>
                <c:pt idx="0">
                  <c:v>250</c:v>
                </c:pt>
                <c:pt idx="1">
                  <c:v>231</c:v>
                </c:pt>
                <c:pt idx="2">
                  <c:v>225</c:v>
                </c:pt>
                <c:pt idx="3">
                  <c:v>243</c:v>
                </c:pt>
                <c:pt idx="4">
                  <c:v>231</c:v>
                </c:pt>
                <c:pt idx="5">
                  <c:v>223</c:v>
                </c:pt>
                <c:pt idx="6">
                  <c:v>237</c:v>
                </c:pt>
                <c:pt idx="7">
                  <c:v>245</c:v>
                </c:pt>
                <c:pt idx="8">
                  <c:v>181</c:v>
                </c:pt>
                <c:pt idx="9">
                  <c:v>113</c:v>
                </c:pt>
                <c:pt idx="10">
                  <c:v>96</c:v>
                </c:pt>
                <c:pt idx="11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DF-4889-BE86-97F14F4159EA}"/>
            </c:ext>
          </c:extLst>
        </c:ser>
        <c:ser>
          <c:idx val="4"/>
          <c:order val="4"/>
          <c:tx>
            <c:strRef>
              <c:f>'Circuit 4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4 Data FY 17-18'!$B$13:$M$13</c:f>
              <c:numCache>
                <c:formatCode>General</c:formatCode>
                <c:ptCount val="12"/>
                <c:pt idx="0">
                  <c:v>157</c:v>
                </c:pt>
                <c:pt idx="1">
                  <c:v>146</c:v>
                </c:pt>
                <c:pt idx="2">
                  <c:v>155</c:v>
                </c:pt>
                <c:pt idx="3">
                  <c:v>159</c:v>
                </c:pt>
                <c:pt idx="4">
                  <c:v>149</c:v>
                </c:pt>
                <c:pt idx="5">
                  <c:v>157</c:v>
                </c:pt>
                <c:pt idx="6">
                  <c:v>164</c:v>
                </c:pt>
                <c:pt idx="7">
                  <c:v>99</c:v>
                </c:pt>
                <c:pt idx="8">
                  <c:v>40</c:v>
                </c:pt>
                <c:pt idx="9">
                  <c:v>33</c:v>
                </c:pt>
                <c:pt idx="10">
                  <c:v>36</c:v>
                </c:pt>
                <c:pt idx="11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DF-4889-BE86-97F14F4159EA}"/>
            </c:ext>
          </c:extLst>
        </c:ser>
        <c:ser>
          <c:idx val="5"/>
          <c:order val="5"/>
          <c:tx>
            <c:strRef>
              <c:f>'Circuit 4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4 Data FY 17-18'!$B$14:$M$14</c:f>
              <c:numCache>
                <c:formatCode>#,##0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DF-4889-BE86-97F14F415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30688"/>
        <c:axId val="126278400"/>
      </c:lineChart>
      <c:dateAx>
        <c:axId val="2093306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6278400"/>
        <c:crosses val="autoZero"/>
        <c:auto val="1"/>
        <c:lblOffset val="100"/>
        <c:baseTimeUnit val="months"/>
      </c:dateAx>
      <c:valAx>
        <c:axId val="1262784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093306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074752577893086"/>
          <c:y val="9.9857283464566932E-2"/>
          <c:w val="0.1592524742210692"/>
          <c:h val="0.8767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233208926918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91868048601578E-2"/>
          <c:y val="2.4693788276465442E-2"/>
          <c:w val="0.80934267428275453"/>
          <c:h val="0.95223780621172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4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4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4 Data FY 17-18'!$B$17:$M$17</c:f>
              <c:numCache>
                <c:formatCode>#,##0</c:formatCode>
                <c:ptCount val="12"/>
                <c:pt idx="0">
                  <c:v>2</c:v>
                </c:pt>
                <c:pt idx="1">
                  <c:v>14</c:v>
                </c:pt>
                <c:pt idx="2">
                  <c:v>7</c:v>
                </c:pt>
                <c:pt idx="3">
                  <c:v>20</c:v>
                </c:pt>
                <c:pt idx="4">
                  <c:v>20</c:v>
                </c:pt>
                <c:pt idx="5">
                  <c:v>1</c:v>
                </c:pt>
                <c:pt idx="6">
                  <c:v>16</c:v>
                </c:pt>
                <c:pt idx="7">
                  <c:v>0</c:v>
                </c:pt>
                <c:pt idx="8">
                  <c:v>10</c:v>
                </c:pt>
                <c:pt idx="9">
                  <c:v>17</c:v>
                </c:pt>
                <c:pt idx="10">
                  <c:v>5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7-431A-9FC7-B29A4FAFF05E}"/>
            </c:ext>
          </c:extLst>
        </c:ser>
        <c:ser>
          <c:idx val="1"/>
          <c:order val="1"/>
          <c:tx>
            <c:strRef>
              <c:f>'Circuit 4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4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4 Data FY 17-18'!$B$18:$M$18</c:f>
              <c:numCache>
                <c:formatCode>#,##0</c:formatCode>
                <c:ptCount val="12"/>
                <c:pt idx="0">
                  <c:v>15</c:v>
                </c:pt>
                <c:pt idx="1">
                  <c:v>20</c:v>
                </c:pt>
                <c:pt idx="2">
                  <c:v>4</c:v>
                </c:pt>
                <c:pt idx="3">
                  <c:v>6</c:v>
                </c:pt>
                <c:pt idx="4">
                  <c:v>19</c:v>
                </c:pt>
                <c:pt idx="5">
                  <c:v>0</c:v>
                </c:pt>
                <c:pt idx="6">
                  <c:v>2</c:v>
                </c:pt>
                <c:pt idx="7">
                  <c:v>75</c:v>
                </c:pt>
                <c:pt idx="8">
                  <c:v>75</c:v>
                </c:pt>
                <c:pt idx="9">
                  <c:v>17</c:v>
                </c:pt>
                <c:pt idx="10">
                  <c:v>5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F7-431A-9FC7-B29A4FAFF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31200"/>
        <c:axId val="209396864"/>
      </c:barChart>
      <c:dateAx>
        <c:axId val="209331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9396864"/>
        <c:crosses val="autoZero"/>
        <c:auto val="1"/>
        <c:lblOffset val="100"/>
        <c:baseTimeUnit val="months"/>
      </c:dateAx>
      <c:valAx>
        <c:axId val="2093968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9331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39474256959491"/>
          <c:y val="0.12089805535671677"/>
          <c:w val="0.15060525743040509"/>
          <c:h val="0.7058017179670722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784329343225162"/>
          <c:y val="2.905457130358704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7763672398093098E-2"/>
          <c:w val="0.77573453199823861"/>
          <c:h val="0.87702662167229095"/>
        </c:manualLayout>
      </c:layout>
      <c:lineChart>
        <c:grouping val="standard"/>
        <c:varyColors val="0"/>
        <c:ser>
          <c:idx val="0"/>
          <c:order val="0"/>
          <c:tx>
            <c:strRef>
              <c:f>'Circuit 5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5 Data FY 17-18'!$B$2:$M$2</c:f>
              <c:numCache>
                <c:formatCode>#,##0</c:formatCode>
                <c:ptCount val="12"/>
                <c:pt idx="0">
                  <c:v>2067</c:v>
                </c:pt>
                <c:pt idx="1">
                  <c:v>2046</c:v>
                </c:pt>
                <c:pt idx="2">
                  <c:v>2115</c:v>
                </c:pt>
                <c:pt idx="3">
                  <c:v>2082</c:v>
                </c:pt>
                <c:pt idx="4">
                  <c:v>2099</c:v>
                </c:pt>
                <c:pt idx="5">
                  <c:v>2166</c:v>
                </c:pt>
                <c:pt idx="6">
                  <c:v>2165</c:v>
                </c:pt>
                <c:pt idx="7">
                  <c:v>2138</c:v>
                </c:pt>
                <c:pt idx="8">
                  <c:v>2158</c:v>
                </c:pt>
                <c:pt idx="9">
                  <c:v>2212</c:v>
                </c:pt>
                <c:pt idx="10">
                  <c:v>2166</c:v>
                </c:pt>
                <c:pt idx="11">
                  <c:v>2170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6-4C63-A174-6F04789BA471}"/>
            </c:ext>
          </c:extLst>
        </c:ser>
        <c:ser>
          <c:idx val="1"/>
          <c:order val="1"/>
          <c:tx>
            <c:strRef>
              <c:f>'Circuit 5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5 Data FY 17-18'!$B$3:$M$3</c:f>
              <c:numCache>
                <c:formatCode>#,##0</c:formatCode>
                <c:ptCount val="12"/>
                <c:pt idx="0">
                  <c:v>1622</c:v>
                </c:pt>
                <c:pt idx="1">
                  <c:v>1608</c:v>
                </c:pt>
                <c:pt idx="2">
                  <c:v>1636</c:v>
                </c:pt>
                <c:pt idx="3">
                  <c:v>1594</c:v>
                </c:pt>
                <c:pt idx="4">
                  <c:v>1534</c:v>
                </c:pt>
                <c:pt idx="5">
                  <c:v>1553</c:v>
                </c:pt>
                <c:pt idx="6">
                  <c:v>1537</c:v>
                </c:pt>
                <c:pt idx="7">
                  <c:v>1548</c:v>
                </c:pt>
                <c:pt idx="8">
                  <c:v>1566</c:v>
                </c:pt>
                <c:pt idx="9">
                  <c:v>1622</c:v>
                </c:pt>
                <c:pt idx="10">
                  <c:v>1614</c:v>
                </c:pt>
                <c:pt idx="11">
                  <c:v>1598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36-4C63-A174-6F04789BA471}"/>
            </c:ext>
          </c:extLst>
        </c:ser>
        <c:ser>
          <c:idx val="2"/>
          <c:order val="2"/>
          <c:tx>
            <c:strRef>
              <c:f>'Circuit 5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5 Data FY 17-18'!$B$4:$M$4</c:f>
              <c:numCache>
                <c:formatCode>#,##0</c:formatCode>
                <c:ptCount val="12"/>
                <c:pt idx="0">
                  <c:v>1374</c:v>
                </c:pt>
                <c:pt idx="1">
                  <c:v>1365</c:v>
                </c:pt>
                <c:pt idx="2">
                  <c:v>1370</c:v>
                </c:pt>
                <c:pt idx="3">
                  <c:v>1364</c:v>
                </c:pt>
                <c:pt idx="4">
                  <c:v>1323</c:v>
                </c:pt>
                <c:pt idx="5">
                  <c:v>1339</c:v>
                </c:pt>
                <c:pt idx="6">
                  <c:v>1342</c:v>
                </c:pt>
                <c:pt idx="7">
                  <c:v>1338</c:v>
                </c:pt>
                <c:pt idx="8">
                  <c:v>1374</c:v>
                </c:pt>
                <c:pt idx="9">
                  <c:v>1426</c:v>
                </c:pt>
                <c:pt idx="10">
                  <c:v>1384</c:v>
                </c:pt>
                <c:pt idx="11">
                  <c:v>1379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36-4C63-A174-6F04789BA471}"/>
            </c:ext>
          </c:extLst>
        </c:ser>
        <c:ser>
          <c:idx val="3"/>
          <c:order val="3"/>
          <c:tx>
            <c:strRef>
              <c:f>'Circuit 5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5 Data FY 17-18'!$B$5:$M$5</c:f>
              <c:numCache>
                <c:formatCode>#,##0</c:formatCode>
                <c:ptCount val="12"/>
                <c:pt idx="0">
                  <c:v>243</c:v>
                </c:pt>
                <c:pt idx="1">
                  <c:v>233</c:v>
                </c:pt>
                <c:pt idx="2">
                  <c:v>261</c:v>
                </c:pt>
                <c:pt idx="3">
                  <c:v>222</c:v>
                </c:pt>
                <c:pt idx="4">
                  <c:v>210</c:v>
                </c:pt>
                <c:pt idx="5">
                  <c:v>200</c:v>
                </c:pt>
                <c:pt idx="6">
                  <c:v>193</c:v>
                </c:pt>
                <c:pt idx="7">
                  <c:v>201</c:v>
                </c:pt>
                <c:pt idx="8">
                  <c:v>185</c:v>
                </c:pt>
                <c:pt idx="9">
                  <c:v>182</c:v>
                </c:pt>
                <c:pt idx="10">
                  <c:v>219</c:v>
                </c:pt>
                <c:pt idx="11">
                  <c:v>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36-4C63-A174-6F04789BA471}"/>
            </c:ext>
          </c:extLst>
        </c:ser>
        <c:ser>
          <c:idx val="4"/>
          <c:order val="4"/>
          <c:tx>
            <c:strRef>
              <c:f>'Circuit 5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5 Data FY 17-18'!$B$6:$M$6</c:f>
              <c:numCache>
                <c:formatCode>#,##0</c:formatCode>
                <c:ptCount val="12"/>
                <c:pt idx="0">
                  <c:v>5</c:v>
                </c:pt>
                <c:pt idx="1">
                  <c:v>10</c:v>
                </c:pt>
                <c:pt idx="2">
                  <c:v>5</c:v>
                </c:pt>
                <c:pt idx="3">
                  <c:v>8</c:v>
                </c:pt>
                <c:pt idx="4">
                  <c:v>1</c:v>
                </c:pt>
                <c:pt idx="5">
                  <c:v>14</c:v>
                </c:pt>
                <c:pt idx="6">
                  <c:v>2</c:v>
                </c:pt>
                <c:pt idx="7">
                  <c:v>9</c:v>
                </c:pt>
                <c:pt idx="8">
                  <c:v>7</c:v>
                </c:pt>
                <c:pt idx="9">
                  <c:v>14</c:v>
                </c:pt>
                <c:pt idx="10">
                  <c:v>11</c:v>
                </c:pt>
                <c:pt idx="1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36-4C63-A174-6F04789BA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66784"/>
        <c:axId val="209399168"/>
      </c:lineChart>
      <c:dateAx>
        <c:axId val="210166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9399168"/>
        <c:crosses val="autoZero"/>
        <c:auto val="1"/>
        <c:lblOffset val="100"/>
        <c:baseTimeUnit val="months"/>
      </c:dateAx>
      <c:valAx>
        <c:axId val="2093991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016678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93439837361373"/>
          <c:y val="5.6905347769028863E-2"/>
          <c:w val="0.15206560162638633"/>
          <c:h val="0.93267796882532539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190697033405544"/>
          <c:y val="3.086419753086419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837435000675107E-2"/>
          <c:y val="3.4267036064936328E-2"/>
          <c:w val="0.77459396621846355"/>
          <c:h val="0.88841304559152323"/>
        </c:manualLayout>
      </c:layout>
      <c:lineChart>
        <c:grouping val="standard"/>
        <c:varyColors val="0"/>
        <c:ser>
          <c:idx val="0"/>
          <c:order val="0"/>
          <c:tx>
            <c:strRef>
              <c:f>'Circuit 5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5 Data FY 17-18'!$B$9:$M$9</c:f>
              <c:numCache>
                <c:formatCode>#,##0</c:formatCode>
                <c:ptCount val="12"/>
                <c:pt idx="0">
                  <c:v>768</c:v>
                </c:pt>
                <c:pt idx="1">
                  <c:v>779</c:v>
                </c:pt>
                <c:pt idx="2">
                  <c:v>768</c:v>
                </c:pt>
                <c:pt idx="3">
                  <c:v>762</c:v>
                </c:pt>
                <c:pt idx="4">
                  <c:v>759</c:v>
                </c:pt>
                <c:pt idx="5">
                  <c:v>759</c:v>
                </c:pt>
                <c:pt idx="6">
                  <c:v>776</c:v>
                </c:pt>
                <c:pt idx="7">
                  <c:v>753</c:v>
                </c:pt>
                <c:pt idx="8">
                  <c:v>779</c:v>
                </c:pt>
                <c:pt idx="9">
                  <c:v>793</c:v>
                </c:pt>
                <c:pt idx="10">
                  <c:v>787</c:v>
                </c:pt>
                <c:pt idx="11">
                  <c:v>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50-4B9D-8AB6-AAB3EDEF6647}"/>
            </c:ext>
          </c:extLst>
        </c:ser>
        <c:ser>
          <c:idx val="1"/>
          <c:order val="1"/>
          <c:tx>
            <c:strRef>
              <c:f>'Circuit 5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5 Data FY 17-18'!$B$10:$M$10</c:f>
              <c:numCache>
                <c:formatCode>#,##0</c:formatCode>
                <c:ptCount val="12"/>
                <c:pt idx="0">
                  <c:v>616</c:v>
                </c:pt>
                <c:pt idx="1">
                  <c:v>628</c:v>
                </c:pt>
                <c:pt idx="2">
                  <c:v>618</c:v>
                </c:pt>
                <c:pt idx="3">
                  <c:v>612</c:v>
                </c:pt>
                <c:pt idx="4">
                  <c:v>612</c:v>
                </c:pt>
                <c:pt idx="5">
                  <c:v>613</c:v>
                </c:pt>
                <c:pt idx="6">
                  <c:v>631</c:v>
                </c:pt>
                <c:pt idx="7">
                  <c:v>625</c:v>
                </c:pt>
                <c:pt idx="8">
                  <c:v>651</c:v>
                </c:pt>
                <c:pt idx="9">
                  <c:v>665</c:v>
                </c:pt>
                <c:pt idx="10">
                  <c:v>659</c:v>
                </c:pt>
                <c:pt idx="11">
                  <c:v>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50-4B9D-8AB6-AAB3EDEF6647}"/>
            </c:ext>
          </c:extLst>
        </c:ser>
        <c:ser>
          <c:idx val="2"/>
          <c:order val="2"/>
          <c:tx>
            <c:strRef>
              <c:f>'Circuit 5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5 Data FY 17-18'!$B$11:$M$11</c:f>
              <c:numCache>
                <c:formatCode>#,##0</c:formatCode>
                <c:ptCount val="12"/>
                <c:pt idx="0">
                  <c:v>470</c:v>
                </c:pt>
                <c:pt idx="1">
                  <c:v>492</c:v>
                </c:pt>
                <c:pt idx="2">
                  <c:v>485</c:v>
                </c:pt>
                <c:pt idx="3">
                  <c:v>489</c:v>
                </c:pt>
                <c:pt idx="4">
                  <c:v>487</c:v>
                </c:pt>
                <c:pt idx="5">
                  <c:v>476</c:v>
                </c:pt>
                <c:pt idx="6">
                  <c:v>483</c:v>
                </c:pt>
                <c:pt idx="7">
                  <c:v>481</c:v>
                </c:pt>
                <c:pt idx="8">
                  <c:v>496</c:v>
                </c:pt>
                <c:pt idx="9">
                  <c:v>512</c:v>
                </c:pt>
                <c:pt idx="10">
                  <c:v>502</c:v>
                </c:pt>
                <c:pt idx="11">
                  <c:v>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50-4B9D-8AB6-AAB3EDEF6647}"/>
            </c:ext>
          </c:extLst>
        </c:ser>
        <c:ser>
          <c:idx val="3"/>
          <c:order val="3"/>
          <c:tx>
            <c:strRef>
              <c:f>'Circuit 5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5 Data FY 17-18'!$B$12:$M$12</c:f>
              <c:numCache>
                <c:formatCode>#,##0</c:formatCode>
                <c:ptCount val="12"/>
                <c:pt idx="0">
                  <c:v>146</c:v>
                </c:pt>
                <c:pt idx="1">
                  <c:v>136</c:v>
                </c:pt>
                <c:pt idx="2">
                  <c:v>133</c:v>
                </c:pt>
                <c:pt idx="3">
                  <c:v>123</c:v>
                </c:pt>
                <c:pt idx="4">
                  <c:v>125</c:v>
                </c:pt>
                <c:pt idx="5">
                  <c:v>137</c:v>
                </c:pt>
                <c:pt idx="6">
                  <c:v>148</c:v>
                </c:pt>
                <c:pt idx="7">
                  <c:v>144</c:v>
                </c:pt>
                <c:pt idx="8">
                  <c:v>155</c:v>
                </c:pt>
                <c:pt idx="9">
                  <c:v>153</c:v>
                </c:pt>
                <c:pt idx="10">
                  <c:v>157</c:v>
                </c:pt>
                <c:pt idx="11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50-4B9D-8AB6-AAB3EDEF6647}"/>
            </c:ext>
          </c:extLst>
        </c:ser>
        <c:ser>
          <c:idx val="4"/>
          <c:order val="4"/>
          <c:tx>
            <c:strRef>
              <c:f>'Circuit 5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5 Data FY 17-18'!$B$13:$M$13</c:f>
              <c:numCache>
                <c:formatCode>General</c:formatCode>
                <c:ptCount val="12"/>
                <c:pt idx="0">
                  <c:v>38</c:v>
                </c:pt>
                <c:pt idx="1">
                  <c:v>41</c:v>
                </c:pt>
                <c:pt idx="2">
                  <c:v>45</c:v>
                </c:pt>
                <c:pt idx="3">
                  <c:v>37</c:v>
                </c:pt>
                <c:pt idx="4">
                  <c:v>39</c:v>
                </c:pt>
                <c:pt idx="5">
                  <c:v>43</c:v>
                </c:pt>
                <c:pt idx="6">
                  <c:v>39</c:v>
                </c:pt>
                <c:pt idx="7">
                  <c:v>51</c:v>
                </c:pt>
                <c:pt idx="8">
                  <c:v>64</c:v>
                </c:pt>
                <c:pt idx="9">
                  <c:v>61</c:v>
                </c:pt>
                <c:pt idx="10">
                  <c:v>76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50-4B9D-8AB6-AAB3EDEF6647}"/>
            </c:ext>
          </c:extLst>
        </c:ser>
        <c:ser>
          <c:idx val="5"/>
          <c:order val="5"/>
          <c:tx>
            <c:strRef>
              <c:f>'Circuit 5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5 Data FY 17-18'!$B$14:$M$14</c:f>
              <c:numCache>
                <c:formatCode>#,##0</c:formatCode>
                <c:ptCount val="12"/>
                <c:pt idx="0">
                  <c:v>152</c:v>
                </c:pt>
                <c:pt idx="1">
                  <c:v>151</c:v>
                </c:pt>
                <c:pt idx="2">
                  <c:v>150</c:v>
                </c:pt>
                <c:pt idx="3">
                  <c:v>150</c:v>
                </c:pt>
                <c:pt idx="4">
                  <c:v>147</c:v>
                </c:pt>
                <c:pt idx="5">
                  <c:v>146</c:v>
                </c:pt>
                <c:pt idx="6">
                  <c:v>145</c:v>
                </c:pt>
                <c:pt idx="7">
                  <c:v>128</c:v>
                </c:pt>
                <c:pt idx="8">
                  <c:v>128</c:v>
                </c:pt>
                <c:pt idx="9">
                  <c:v>128</c:v>
                </c:pt>
                <c:pt idx="10">
                  <c:v>128</c:v>
                </c:pt>
                <c:pt idx="11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50-4B9D-8AB6-AAB3EDEF6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67808"/>
        <c:axId val="209401472"/>
      </c:lineChart>
      <c:dateAx>
        <c:axId val="210167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9401472"/>
        <c:crosses val="autoZero"/>
        <c:auto val="1"/>
        <c:lblOffset val="100"/>
        <c:baseTimeUnit val="months"/>
      </c:dateAx>
      <c:valAx>
        <c:axId val="2094014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01678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305582105705012"/>
          <c:y val="8.2049978127734027E-2"/>
          <c:w val="0.16694417894295005"/>
          <c:h val="0.8801995844269466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392666595866271"/>
          <c:y val="1.28719436386241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934428716641633E-2"/>
          <c:y val="6.484956485702445E-2"/>
          <c:w val="0.79577564339330908"/>
          <c:h val="0.809233875351379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5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5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5 Data FY 17-18'!$B$17:$M$17</c:f>
              <c:numCache>
                <c:formatCode>#,##0</c:formatCode>
                <c:ptCount val="12"/>
                <c:pt idx="0">
                  <c:v>24</c:v>
                </c:pt>
                <c:pt idx="1">
                  <c:v>14</c:v>
                </c:pt>
                <c:pt idx="2">
                  <c:v>8</c:v>
                </c:pt>
                <c:pt idx="3">
                  <c:v>13</c:v>
                </c:pt>
                <c:pt idx="4">
                  <c:v>15</c:v>
                </c:pt>
                <c:pt idx="5">
                  <c:v>10</c:v>
                </c:pt>
                <c:pt idx="6">
                  <c:v>17</c:v>
                </c:pt>
                <c:pt idx="7">
                  <c:v>2</c:v>
                </c:pt>
                <c:pt idx="8">
                  <c:v>27</c:v>
                </c:pt>
                <c:pt idx="9">
                  <c:v>16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A-4275-AF45-BEA6EFB0A499}"/>
            </c:ext>
          </c:extLst>
        </c:ser>
        <c:ser>
          <c:idx val="1"/>
          <c:order val="1"/>
          <c:tx>
            <c:strRef>
              <c:f>'Circuit 5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5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5 Data FY 17-18'!$B$18:$M$18</c:f>
              <c:numCache>
                <c:formatCode>#,##0</c:formatCode>
                <c:ptCount val="12"/>
                <c:pt idx="0">
                  <c:v>9</c:v>
                </c:pt>
                <c:pt idx="1">
                  <c:v>17</c:v>
                </c:pt>
                <c:pt idx="2">
                  <c:v>13</c:v>
                </c:pt>
                <c:pt idx="3">
                  <c:v>13</c:v>
                </c:pt>
                <c:pt idx="4">
                  <c:v>11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A-4275-AF45-BEA6EFB0A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68320"/>
        <c:axId val="210345984"/>
      </c:barChart>
      <c:dateAx>
        <c:axId val="210168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0345984"/>
        <c:crosses val="autoZero"/>
        <c:auto val="1"/>
        <c:lblOffset val="100"/>
        <c:baseTimeUnit val="months"/>
      </c:dateAx>
      <c:valAx>
        <c:axId val="210345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0168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43481053307634"/>
          <c:y val="9.1310954551733658E-2"/>
          <c:w val="0.15895953757225434"/>
          <c:h val="0.8841276419394944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25" l="0.25" r="0.25" t="0.25" header="0" footer="0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6.8793460066046655E-2"/>
          <c:y val="3.366961942257217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914510227225273E-2"/>
          <c:y val="3.7382221161748719E-2"/>
          <c:w val="0.76742232802295063"/>
          <c:h val="0.84583843686205895"/>
        </c:manualLayout>
      </c:layout>
      <c:lineChart>
        <c:grouping val="standard"/>
        <c:varyColors val="0"/>
        <c:ser>
          <c:idx val="0"/>
          <c:order val="0"/>
          <c:tx>
            <c:strRef>
              <c:f>'Circuit 6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6 Data FY 17-18'!$B$2:$M$2</c:f>
              <c:numCache>
                <c:formatCode>#,##0</c:formatCode>
                <c:ptCount val="12"/>
                <c:pt idx="0">
                  <c:v>2618</c:v>
                </c:pt>
                <c:pt idx="1">
                  <c:v>2663</c:v>
                </c:pt>
                <c:pt idx="2">
                  <c:v>2690</c:v>
                </c:pt>
                <c:pt idx="3">
                  <c:v>2678</c:v>
                </c:pt>
                <c:pt idx="4">
                  <c:v>2681</c:v>
                </c:pt>
                <c:pt idx="5">
                  <c:v>2694</c:v>
                </c:pt>
                <c:pt idx="6">
                  <c:v>2765</c:v>
                </c:pt>
                <c:pt idx="7">
                  <c:v>2769</c:v>
                </c:pt>
                <c:pt idx="8">
                  <c:v>2820</c:v>
                </c:pt>
                <c:pt idx="9">
                  <c:v>2828</c:v>
                </c:pt>
                <c:pt idx="10">
                  <c:v>2803</c:v>
                </c:pt>
                <c:pt idx="11">
                  <c:v>2799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E9-40C4-9829-4A32FF021192}"/>
            </c:ext>
          </c:extLst>
        </c:ser>
        <c:ser>
          <c:idx val="1"/>
          <c:order val="1"/>
          <c:tx>
            <c:strRef>
              <c:f>'Circuit 6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6 Data FY 17-18'!$B$3:$M$3</c:f>
              <c:numCache>
                <c:formatCode>#,##0</c:formatCode>
                <c:ptCount val="12"/>
                <c:pt idx="0">
                  <c:v>1756</c:v>
                </c:pt>
                <c:pt idx="1">
                  <c:v>1734</c:v>
                </c:pt>
                <c:pt idx="2">
                  <c:v>1712</c:v>
                </c:pt>
                <c:pt idx="3">
                  <c:v>1721</c:v>
                </c:pt>
                <c:pt idx="4">
                  <c:v>1728</c:v>
                </c:pt>
                <c:pt idx="5">
                  <c:v>1720</c:v>
                </c:pt>
                <c:pt idx="6">
                  <c:v>1716</c:v>
                </c:pt>
                <c:pt idx="7">
                  <c:v>1666</c:v>
                </c:pt>
                <c:pt idx="8">
                  <c:v>1683</c:v>
                </c:pt>
                <c:pt idx="9">
                  <c:v>1663</c:v>
                </c:pt>
                <c:pt idx="10">
                  <c:v>1642</c:v>
                </c:pt>
                <c:pt idx="11">
                  <c:v>1622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E9-40C4-9829-4A32FF021192}"/>
            </c:ext>
          </c:extLst>
        </c:ser>
        <c:ser>
          <c:idx val="2"/>
          <c:order val="2"/>
          <c:tx>
            <c:strRef>
              <c:f>'Circuit 6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6 Data FY 17-18'!$B$4:$M$4</c:f>
              <c:numCache>
                <c:formatCode>#,##0</c:formatCode>
                <c:ptCount val="12"/>
                <c:pt idx="0">
                  <c:v>1358</c:v>
                </c:pt>
                <c:pt idx="1">
                  <c:v>1354</c:v>
                </c:pt>
                <c:pt idx="2">
                  <c:v>1345</c:v>
                </c:pt>
                <c:pt idx="3">
                  <c:v>1328</c:v>
                </c:pt>
                <c:pt idx="4">
                  <c:v>1326</c:v>
                </c:pt>
                <c:pt idx="5">
                  <c:v>1322</c:v>
                </c:pt>
                <c:pt idx="6">
                  <c:v>1361</c:v>
                </c:pt>
                <c:pt idx="7">
                  <c:v>1293</c:v>
                </c:pt>
                <c:pt idx="8">
                  <c:v>1305</c:v>
                </c:pt>
                <c:pt idx="9">
                  <c:v>1287</c:v>
                </c:pt>
                <c:pt idx="10">
                  <c:v>1309</c:v>
                </c:pt>
                <c:pt idx="11">
                  <c:v>1291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E9-40C4-9829-4A32FF021192}"/>
            </c:ext>
          </c:extLst>
        </c:ser>
        <c:ser>
          <c:idx val="3"/>
          <c:order val="3"/>
          <c:tx>
            <c:strRef>
              <c:f>'Circuit 6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6 Data FY 17-18'!$B$5:$M$5</c:f>
              <c:numCache>
                <c:formatCode>#,##0</c:formatCode>
                <c:ptCount val="12"/>
                <c:pt idx="0">
                  <c:v>386</c:v>
                </c:pt>
                <c:pt idx="1">
                  <c:v>373</c:v>
                </c:pt>
                <c:pt idx="2">
                  <c:v>362</c:v>
                </c:pt>
                <c:pt idx="3">
                  <c:v>387</c:v>
                </c:pt>
                <c:pt idx="4">
                  <c:v>397</c:v>
                </c:pt>
                <c:pt idx="5">
                  <c:v>395</c:v>
                </c:pt>
                <c:pt idx="6">
                  <c:v>353</c:v>
                </c:pt>
                <c:pt idx="7">
                  <c:v>362</c:v>
                </c:pt>
                <c:pt idx="8">
                  <c:v>368</c:v>
                </c:pt>
                <c:pt idx="9">
                  <c:v>369</c:v>
                </c:pt>
                <c:pt idx="10">
                  <c:v>327</c:v>
                </c:pt>
                <c:pt idx="11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E9-40C4-9829-4A32FF021192}"/>
            </c:ext>
          </c:extLst>
        </c:ser>
        <c:ser>
          <c:idx val="4"/>
          <c:order val="4"/>
          <c:tx>
            <c:strRef>
              <c:f>'Circuit 6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6 Data FY 17-18'!$B$6:$M$6</c:f>
              <c:numCache>
                <c:formatCode>#,##0</c:formatCode>
                <c:ptCount val="12"/>
                <c:pt idx="0">
                  <c:v>12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11</c:v>
                </c:pt>
                <c:pt idx="8">
                  <c:v>10</c:v>
                </c:pt>
                <c:pt idx="9">
                  <c:v>7</c:v>
                </c:pt>
                <c:pt idx="10">
                  <c:v>6</c:v>
                </c:pt>
                <c:pt idx="1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E9-40C4-9829-4A32FF021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91392"/>
        <c:axId val="210348288"/>
      </c:lineChart>
      <c:dateAx>
        <c:axId val="210491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0348288"/>
        <c:crosses val="autoZero"/>
        <c:auto val="1"/>
        <c:lblOffset val="100"/>
        <c:baseTimeUnit val="months"/>
      </c:dateAx>
      <c:valAx>
        <c:axId val="2103482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04913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39267923879457"/>
          <c:y val="6.4432414698162729E-2"/>
          <c:w val="0.15660726619698853"/>
          <c:h val="0.9182064741907262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5.2455762393862633E-2"/>
          <c:y val="3.152066929133858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329870739155432E-2"/>
          <c:y val="3.4996121938658378E-2"/>
          <c:w val="0.81198650746691348"/>
          <c:h val="0.88603885507219404"/>
        </c:manualLayout>
      </c:layout>
      <c:lineChart>
        <c:grouping val="standard"/>
        <c:varyColors val="0"/>
        <c:ser>
          <c:idx val="0"/>
          <c:order val="0"/>
          <c:tx>
            <c:strRef>
              <c:f>'Circuit 6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6 Data FY 17-18'!$B$9:$M$9</c:f>
              <c:numCache>
                <c:formatCode>#,##0</c:formatCode>
                <c:ptCount val="12"/>
                <c:pt idx="0">
                  <c:v>857</c:v>
                </c:pt>
                <c:pt idx="1">
                  <c:v>907</c:v>
                </c:pt>
                <c:pt idx="2">
                  <c:v>907</c:v>
                </c:pt>
                <c:pt idx="3">
                  <c:v>898</c:v>
                </c:pt>
                <c:pt idx="4">
                  <c:v>907</c:v>
                </c:pt>
                <c:pt idx="5">
                  <c:v>913</c:v>
                </c:pt>
                <c:pt idx="6">
                  <c:v>926</c:v>
                </c:pt>
                <c:pt idx="7">
                  <c:v>905</c:v>
                </c:pt>
                <c:pt idx="8">
                  <c:v>908</c:v>
                </c:pt>
                <c:pt idx="9">
                  <c:v>926</c:v>
                </c:pt>
                <c:pt idx="10">
                  <c:v>911</c:v>
                </c:pt>
                <c:pt idx="11">
                  <c:v>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F-4913-93EA-AAA12BFDFCC2}"/>
            </c:ext>
          </c:extLst>
        </c:ser>
        <c:ser>
          <c:idx val="1"/>
          <c:order val="1"/>
          <c:tx>
            <c:strRef>
              <c:f>'Circuit 6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6 Data FY 17-18'!$B$10:$M$10</c:f>
              <c:numCache>
                <c:formatCode>#,##0</c:formatCode>
                <c:ptCount val="12"/>
                <c:pt idx="0">
                  <c:v>736</c:v>
                </c:pt>
                <c:pt idx="1">
                  <c:v>787</c:v>
                </c:pt>
                <c:pt idx="2">
                  <c:v>786</c:v>
                </c:pt>
                <c:pt idx="3">
                  <c:v>778</c:v>
                </c:pt>
                <c:pt idx="4">
                  <c:v>788</c:v>
                </c:pt>
                <c:pt idx="5">
                  <c:v>794</c:v>
                </c:pt>
                <c:pt idx="6">
                  <c:v>799</c:v>
                </c:pt>
                <c:pt idx="7">
                  <c:v>775</c:v>
                </c:pt>
                <c:pt idx="8">
                  <c:v>779</c:v>
                </c:pt>
                <c:pt idx="9">
                  <c:v>797</c:v>
                </c:pt>
                <c:pt idx="10">
                  <c:v>793</c:v>
                </c:pt>
                <c:pt idx="11">
                  <c:v>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3F-4913-93EA-AAA12BFDFCC2}"/>
            </c:ext>
          </c:extLst>
        </c:ser>
        <c:ser>
          <c:idx val="2"/>
          <c:order val="2"/>
          <c:tx>
            <c:strRef>
              <c:f>'Circuit 6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6 Data FY 17-18'!$B$11:$M$11</c:f>
              <c:numCache>
                <c:formatCode>#,##0</c:formatCode>
                <c:ptCount val="12"/>
                <c:pt idx="0">
                  <c:v>618</c:v>
                </c:pt>
                <c:pt idx="1">
                  <c:v>660</c:v>
                </c:pt>
                <c:pt idx="2">
                  <c:v>647</c:v>
                </c:pt>
                <c:pt idx="3">
                  <c:v>650</c:v>
                </c:pt>
                <c:pt idx="4">
                  <c:v>644</c:v>
                </c:pt>
                <c:pt idx="5">
                  <c:v>635</c:v>
                </c:pt>
                <c:pt idx="6">
                  <c:v>651</c:v>
                </c:pt>
                <c:pt idx="7">
                  <c:v>640</c:v>
                </c:pt>
                <c:pt idx="8">
                  <c:v>635</c:v>
                </c:pt>
                <c:pt idx="9">
                  <c:v>648</c:v>
                </c:pt>
                <c:pt idx="10">
                  <c:v>644</c:v>
                </c:pt>
                <c:pt idx="11">
                  <c:v>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3F-4913-93EA-AAA12BFDFCC2}"/>
            </c:ext>
          </c:extLst>
        </c:ser>
        <c:ser>
          <c:idx val="3"/>
          <c:order val="3"/>
          <c:tx>
            <c:strRef>
              <c:f>'Circuit 6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6 Data FY 17-18'!$B$12:$M$12</c:f>
              <c:numCache>
                <c:formatCode>#,##0</c:formatCode>
                <c:ptCount val="12"/>
                <c:pt idx="0">
                  <c:v>118</c:v>
                </c:pt>
                <c:pt idx="1">
                  <c:v>127</c:v>
                </c:pt>
                <c:pt idx="2">
                  <c:v>139</c:v>
                </c:pt>
                <c:pt idx="3">
                  <c:v>128</c:v>
                </c:pt>
                <c:pt idx="4">
                  <c:v>144</c:v>
                </c:pt>
                <c:pt idx="5">
                  <c:v>159</c:v>
                </c:pt>
                <c:pt idx="6">
                  <c:v>148</c:v>
                </c:pt>
                <c:pt idx="7">
                  <c:v>135</c:v>
                </c:pt>
                <c:pt idx="8">
                  <c:v>144</c:v>
                </c:pt>
                <c:pt idx="9">
                  <c:v>149</c:v>
                </c:pt>
                <c:pt idx="10">
                  <c:v>149</c:v>
                </c:pt>
                <c:pt idx="11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3F-4913-93EA-AAA12BFDFCC2}"/>
            </c:ext>
          </c:extLst>
        </c:ser>
        <c:ser>
          <c:idx val="4"/>
          <c:order val="4"/>
          <c:tx>
            <c:strRef>
              <c:f>'Circuit 6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6 Data FY 17-18'!$B$13:$M$13</c:f>
              <c:numCache>
                <c:formatCode>General</c:formatCode>
                <c:ptCount val="12"/>
                <c:pt idx="0">
                  <c:v>42</c:v>
                </c:pt>
                <c:pt idx="1">
                  <c:v>48</c:v>
                </c:pt>
                <c:pt idx="2">
                  <c:v>47</c:v>
                </c:pt>
                <c:pt idx="3">
                  <c:v>46</c:v>
                </c:pt>
                <c:pt idx="4">
                  <c:v>50</c:v>
                </c:pt>
                <c:pt idx="5">
                  <c:v>55</c:v>
                </c:pt>
                <c:pt idx="6">
                  <c:v>47</c:v>
                </c:pt>
                <c:pt idx="7">
                  <c:v>37</c:v>
                </c:pt>
                <c:pt idx="8">
                  <c:v>48</c:v>
                </c:pt>
                <c:pt idx="9">
                  <c:v>56</c:v>
                </c:pt>
                <c:pt idx="10">
                  <c:v>59</c:v>
                </c:pt>
                <c:pt idx="11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3F-4913-93EA-AAA12BFDFCC2}"/>
            </c:ext>
          </c:extLst>
        </c:ser>
        <c:ser>
          <c:idx val="5"/>
          <c:order val="5"/>
          <c:tx>
            <c:strRef>
              <c:f>'Circuit 6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6 Data FY 17-18'!$B$14:$M$14</c:f>
              <c:numCache>
                <c:formatCode>#,##0</c:formatCode>
                <c:ptCount val="12"/>
                <c:pt idx="0">
                  <c:v>121</c:v>
                </c:pt>
                <c:pt idx="1">
                  <c:v>120</c:v>
                </c:pt>
                <c:pt idx="2">
                  <c:v>121</c:v>
                </c:pt>
                <c:pt idx="3">
                  <c:v>120</c:v>
                </c:pt>
                <c:pt idx="4">
                  <c:v>119</c:v>
                </c:pt>
                <c:pt idx="5">
                  <c:v>119</c:v>
                </c:pt>
                <c:pt idx="6">
                  <c:v>127</c:v>
                </c:pt>
                <c:pt idx="7">
                  <c:v>130</c:v>
                </c:pt>
                <c:pt idx="8">
                  <c:v>129</c:v>
                </c:pt>
                <c:pt idx="9">
                  <c:v>129</c:v>
                </c:pt>
                <c:pt idx="10">
                  <c:v>118</c:v>
                </c:pt>
                <c:pt idx="11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3F-4913-93EA-AAA12BFDF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69344"/>
        <c:axId val="210350592"/>
      </c:lineChart>
      <c:dateAx>
        <c:axId val="210169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0350592"/>
        <c:crosses val="autoZero"/>
        <c:auto val="1"/>
        <c:lblOffset val="100"/>
        <c:baseTimeUnit val="months"/>
      </c:dateAx>
      <c:valAx>
        <c:axId val="2103505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01693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909160560132302"/>
          <c:y val="5.8997430008748908E-2"/>
          <c:w val="0.15090839439867704"/>
          <c:h val="0.92186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161320438971974"/>
          <c:y val="1.701935695538056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75335885027797E-2"/>
          <c:y val="4.8643919510061244E-2"/>
          <c:w val="0.81830729663192214"/>
          <c:h val="0.88157070209973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'Statewide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'Statewide Data FY 17-18'!$B$17:$M$17</c:f>
              <c:numCache>
                <c:formatCode>#,##0</c:formatCode>
                <c:ptCount val="12"/>
                <c:pt idx="0">
                  <c:v>268</c:v>
                </c:pt>
                <c:pt idx="1">
                  <c:v>266</c:v>
                </c:pt>
                <c:pt idx="2">
                  <c:v>205</c:v>
                </c:pt>
                <c:pt idx="3">
                  <c:v>217</c:v>
                </c:pt>
                <c:pt idx="4">
                  <c:v>269</c:v>
                </c:pt>
                <c:pt idx="5">
                  <c:v>198</c:v>
                </c:pt>
                <c:pt idx="6">
                  <c:v>252</c:v>
                </c:pt>
                <c:pt idx="7">
                  <c:v>101</c:v>
                </c:pt>
                <c:pt idx="8">
                  <c:v>298</c:v>
                </c:pt>
                <c:pt idx="9">
                  <c:v>290</c:v>
                </c:pt>
                <c:pt idx="10">
                  <c:v>110</c:v>
                </c:pt>
                <c:pt idx="11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A-476A-95DF-3973E0D3033A}"/>
            </c:ext>
          </c:extLst>
        </c:ser>
        <c:ser>
          <c:idx val="1"/>
          <c:order val="1"/>
          <c:tx>
            <c:strRef>
              <c:f>'Statewide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'Statewide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'Statewide Data FY 17-18'!$B$18:$M$18</c:f>
              <c:numCache>
                <c:formatCode>#,##0</c:formatCode>
                <c:ptCount val="12"/>
                <c:pt idx="0">
                  <c:v>181</c:v>
                </c:pt>
                <c:pt idx="1">
                  <c:v>217</c:v>
                </c:pt>
                <c:pt idx="2">
                  <c:v>142</c:v>
                </c:pt>
                <c:pt idx="3">
                  <c:v>159</c:v>
                </c:pt>
                <c:pt idx="4">
                  <c:v>160</c:v>
                </c:pt>
                <c:pt idx="5">
                  <c:v>145</c:v>
                </c:pt>
                <c:pt idx="6">
                  <c:v>155</c:v>
                </c:pt>
                <c:pt idx="7">
                  <c:v>207</c:v>
                </c:pt>
                <c:pt idx="8">
                  <c:v>283</c:v>
                </c:pt>
                <c:pt idx="9">
                  <c:v>176</c:v>
                </c:pt>
                <c:pt idx="10">
                  <c:v>151</c:v>
                </c:pt>
                <c:pt idx="11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5A-476A-95DF-3973E0D3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86976"/>
        <c:axId val="123217024"/>
      </c:barChart>
      <c:dateAx>
        <c:axId val="103486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3217024"/>
        <c:crosses val="autoZero"/>
        <c:auto val="1"/>
        <c:lblOffset val="100"/>
        <c:baseTimeUnit val="months"/>
      </c:dateAx>
      <c:valAx>
        <c:axId val="1232170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3486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21276754662135"/>
          <c:y val="0.15039266570551921"/>
          <c:w val="0.13611950999013897"/>
          <c:h val="0.740840338619644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9724308305392469"/>
          <c:y val="2.552766841644794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86143860155158E-2"/>
          <c:y val="4.1699604450852093E-2"/>
          <c:w val="0.78675422359778002"/>
          <c:h val="0.8784670275590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6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6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6 Data FY 17-18'!$B$17:$M$17</c:f>
              <c:numCache>
                <c:formatCode>#,##0</c:formatCode>
                <c:ptCount val="12"/>
                <c:pt idx="0">
                  <c:v>35</c:v>
                </c:pt>
                <c:pt idx="1">
                  <c:v>31</c:v>
                </c:pt>
                <c:pt idx="2">
                  <c:v>12</c:v>
                </c:pt>
                <c:pt idx="3">
                  <c:v>4</c:v>
                </c:pt>
                <c:pt idx="4">
                  <c:v>19</c:v>
                </c:pt>
                <c:pt idx="5">
                  <c:v>11</c:v>
                </c:pt>
                <c:pt idx="6">
                  <c:v>24</c:v>
                </c:pt>
                <c:pt idx="7">
                  <c:v>5</c:v>
                </c:pt>
                <c:pt idx="8">
                  <c:v>12</c:v>
                </c:pt>
                <c:pt idx="9">
                  <c:v>26</c:v>
                </c:pt>
                <c:pt idx="10">
                  <c:v>11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C-4BAC-9AE8-59A065C276CE}"/>
            </c:ext>
          </c:extLst>
        </c:ser>
        <c:ser>
          <c:idx val="1"/>
          <c:order val="1"/>
          <c:tx>
            <c:strRef>
              <c:f>'Circuit 6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6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6 Data FY 17-18'!$B$18:$M$18</c:f>
              <c:numCache>
                <c:formatCode>#,##0</c:formatCode>
                <c:ptCount val="12"/>
                <c:pt idx="0">
                  <c:v>13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4</c:v>
                </c:pt>
                <c:pt idx="5">
                  <c:v>10</c:v>
                </c:pt>
                <c:pt idx="6">
                  <c:v>12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1C-4BAC-9AE8-59A065C27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35040"/>
        <c:axId val="210352896"/>
      </c:barChart>
      <c:dateAx>
        <c:axId val="50135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0352896"/>
        <c:crosses val="autoZero"/>
        <c:auto val="1"/>
        <c:lblOffset val="100"/>
        <c:baseTimeUnit val="months"/>
      </c:dateAx>
      <c:valAx>
        <c:axId val="2103528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0135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32304704686478"/>
          <c:y val="0.12407370953630796"/>
          <c:w val="0.15902988241470578"/>
          <c:h val="0.7536909448818898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7941396234430232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953033130461578E-2"/>
          <c:y val="3.7571978629574856E-2"/>
          <c:w val="0.77838286832643033"/>
          <c:h val="0.9352725831146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7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7 Data FY 17-18'!$B$2:$M$2</c:f>
              <c:numCache>
                <c:formatCode>#,##0</c:formatCode>
                <c:ptCount val="12"/>
                <c:pt idx="0">
                  <c:v>1677</c:v>
                </c:pt>
                <c:pt idx="1">
                  <c:v>1672</c:v>
                </c:pt>
                <c:pt idx="2">
                  <c:v>1694</c:v>
                </c:pt>
                <c:pt idx="3">
                  <c:v>1698</c:v>
                </c:pt>
                <c:pt idx="4">
                  <c:v>1674</c:v>
                </c:pt>
                <c:pt idx="5">
                  <c:v>1648</c:v>
                </c:pt>
                <c:pt idx="6">
                  <c:v>1660</c:v>
                </c:pt>
                <c:pt idx="7">
                  <c:v>1657</c:v>
                </c:pt>
                <c:pt idx="8">
                  <c:v>1633</c:v>
                </c:pt>
                <c:pt idx="9">
                  <c:v>1618</c:v>
                </c:pt>
                <c:pt idx="10">
                  <c:v>1637</c:v>
                </c:pt>
                <c:pt idx="11">
                  <c:v>1634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7-4510-B71B-41D2C0EB8FF7}"/>
            </c:ext>
          </c:extLst>
        </c:ser>
        <c:ser>
          <c:idx val="1"/>
          <c:order val="1"/>
          <c:tx>
            <c:strRef>
              <c:f>'Circuit 7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7 Data FY 17-18'!$B$3:$M$3</c:f>
              <c:numCache>
                <c:formatCode>#,##0</c:formatCode>
                <c:ptCount val="12"/>
                <c:pt idx="0">
                  <c:v>1374</c:v>
                </c:pt>
                <c:pt idx="1">
                  <c:v>1383</c:v>
                </c:pt>
                <c:pt idx="2">
                  <c:v>1388</c:v>
                </c:pt>
                <c:pt idx="3">
                  <c:v>1411</c:v>
                </c:pt>
                <c:pt idx="4">
                  <c:v>1395</c:v>
                </c:pt>
                <c:pt idx="5">
                  <c:v>1381</c:v>
                </c:pt>
                <c:pt idx="6">
                  <c:v>1357</c:v>
                </c:pt>
                <c:pt idx="7">
                  <c:v>1369</c:v>
                </c:pt>
                <c:pt idx="8">
                  <c:v>1361</c:v>
                </c:pt>
                <c:pt idx="9">
                  <c:v>1341</c:v>
                </c:pt>
                <c:pt idx="10">
                  <c:v>1361</c:v>
                </c:pt>
                <c:pt idx="11">
                  <c:v>1341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27-4510-B71B-41D2C0EB8FF7}"/>
            </c:ext>
          </c:extLst>
        </c:ser>
        <c:ser>
          <c:idx val="2"/>
          <c:order val="2"/>
          <c:tx>
            <c:strRef>
              <c:f>'Circuit 7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7 Data FY 17-18'!$B$4:$M$4</c:f>
              <c:numCache>
                <c:formatCode>#,##0</c:formatCode>
                <c:ptCount val="12"/>
                <c:pt idx="0">
                  <c:v>1111</c:v>
                </c:pt>
                <c:pt idx="1">
                  <c:v>1140</c:v>
                </c:pt>
                <c:pt idx="2">
                  <c:v>1145</c:v>
                </c:pt>
                <c:pt idx="3">
                  <c:v>1130</c:v>
                </c:pt>
                <c:pt idx="4">
                  <c:v>1128</c:v>
                </c:pt>
                <c:pt idx="5">
                  <c:v>1126</c:v>
                </c:pt>
                <c:pt idx="6">
                  <c:v>1113</c:v>
                </c:pt>
                <c:pt idx="7">
                  <c:v>1101</c:v>
                </c:pt>
                <c:pt idx="8">
                  <c:v>1088</c:v>
                </c:pt>
                <c:pt idx="9">
                  <c:v>1093</c:v>
                </c:pt>
                <c:pt idx="10">
                  <c:v>1071</c:v>
                </c:pt>
                <c:pt idx="11">
                  <c:v>1059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27-4510-B71B-41D2C0EB8FF7}"/>
            </c:ext>
          </c:extLst>
        </c:ser>
        <c:ser>
          <c:idx val="3"/>
          <c:order val="3"/>
          <c:tx>
            <c:strRef>
              <c:f>'Circuit 7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7 Data FY 17-18'!$B$5:$M$5</c:f>
              <c:numCache>
                <c:formatCode>#,##0</c:formatCode>
                <c:ptCount val="12"/>
                <c:pt idx="0">
                  <c:v>262</c:v>
                </c:pt>
                <c:pt idx="1">
                  <c:v>242</c:v>
                </c:pt>
                <c:pt idx="2">
                  <c:v>242</c:v>
                </c:pt>
                <c:pt idx="3">
                  <c:v>280</c:v>
                </c:pt>
                <c:pt idx="4">
                  <c:v>267</c:v>
                </c:pt>
                <c:pt idx="5">
                  <c:v>252</c:v>
                </c:pt>
                <c:pt idx="6">
                  <c:v>244</c:v>
                </c:pt>
                <c:pt idx="7">
                  <c:v>266</c:v>
                </c:pt>
                <c:pt idx="8">
                  <c:v>269</c:v>
                </c:pt>
                <c:pt idx="9">
                  <c:v>248</c:v>
                </c:pt>
                <c:pt idx="10">
                  <c:v>277</c:v>
                </c:pt>
                <c:pt idx="11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27-4510-B71B-41D2C0EB8FF7}"/>
            </c:ext>
          </c:extLst>
        </c:ser>
        <c:ser>
          <c:idx val="4"/>
          <c:order val="4"/>
          <c:tx>
            <c:strRef>
              <c:f>'Circuit 7 Data FY 17-18'!$A$6</c:f>
              <c:strCache>
                <c:ptCount val="1"/>
                <c:pt idx="0">
                  <c:v>Total Unassigned Children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7 Data FY 17-18'!$B$6:$M$6</c:f>
              <c:numCache>
                <c:formatCode>#,##0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13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27-4510-B71B-41D2C0EB8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38112"/>
        <c:axId val="50103424"/>
      </c:lineChart>
      <c:dateAx>
        <c:axId val="501381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0103424"/>
        <c:crosses val="autoZero"/>
        <c:auto val="1"/>
        <c:lblOffset val="100"/>
        <c:baseTimeUnit val="months"/>
      </c:dateAx>
      <c:valAx>
        <c:axId val="501034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01381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07812318257902"/>
          <c:y val="6.5693624234470699E-2"/>
          <c:w val="0.15531622492275171"/>
          <c:h val="0.9169452549395792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961719741679694"/>
          <c:y val="1.70466972878390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2159492912766E-2"/>
          <c:y val="3.3643999045573851E-2"/>
          <c:w val="0.79391268287995798"/>
          <c:h val="0.89044189930804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7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7 Data FY 17-18'!$B$9:$M$9</c:f>
              <c:numCache>
                <c:formatCode>#,##0</c:formatCode>
                <c:ptCount val="12"/>
                <c:pt idx="0">
                  <c:v>477</c:v>
                </c:pt>
                <c:pt idx="1">
                  <c:v>490</c:v>
                </c:pt>
                <c:pt idx="2">
                  <c:v>491</c:v>
                </c:pt>
                <c:pt idx="3">
                  <c:v>495</c:v>
                </c:pt>
                <c:pt idx="4">
                  <c:v>501</c:v>
                </c:pt>
                <c:pt idx="5">
                  <c:v>506</c:v>
                </c:pt>
                <c:pt idx="6">
                  <c:v>510</c:v>
                </c:pt>
                <c:pt idx="7">
                  <c:v>495</c:v>
                </c:pt>
                <c:pt idx="8">
                  <c:v>520</c:v>
                </c:pt>
                <c:pt idx="9">
                  <c:v>503</c:v>
                </c:pt>
                <c:pt idx="10">
                  <c:v>512</c:v>
                </c:pt>
                <c:pt idx="11">
                  <c:v>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3-444F-8912-4B53E9E2E6EA}"/>
            </c:ext>
          </c:extLst>
        </c:ser>
        <c:ser>
          <c:idx val="1"/>
          <c:order val="1"/>
          <c:tx>
            <c:strRef>
              <c:f>'Circuit 7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7 Data FY 17-18'!$B$10:$M$10</c:f>
              <c:numCache>
                <c:formatCode>#,##0</c:formatCode>
                <c:ptCount val="12"/>
                <c:pt idx="0">
                  <c:v>453</c:v>
                </c:pt>
                <c:pt idx="1">
                  <c:v>466</c:v>
                </c:pt>
                <c:pt idx="2">
                  <c:v>467</c:v>
                </c:pt>
                <c:pt idx="3">
                  <c:v>471</c:v>
                </c:pt>
                <c:pt idx="4">
                  <c:v>479</c:v>
                </c:pt>
                <c:pt idx="5">
                  <c:v>484</c:v>
                </c:pt>
                <c:pt idx="6">
                  <c:v>490</c:v>
                </c:pt>
                <c:pt idx="7">
                  <c:v>475</c:v>
                </c:pt>
                <c:pt idx="8">
                  <c:v>502</c:v>
                </c:pt>
                <c:pt idx="9">
                  <c:v>485</c:v>
                </c:pt>
                <c:pt idx="10">
                  <c:v>494</c:v>
                </c:pt>
                <c:pt idx="11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B3-444F-8912-4B53E9E2E6EA}"/>
            </c:ext>
          </c:extLst>
        </c:ser>
        <c:ser>
          <c:idx val="2"/>
          <c:order val="2"/>
          <c:tx>
            <c:strRef>
              <c:f>'Circuit 7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7 Data FY 17-18'!$B$11:$M$11</c:f>
              <c:numCache>
                <c:formatCode>#,##0</c:formatCode>
                <c:ptCount val="12"/>
                <c:pt idx="0">
                  <c:v>379</c:v>
                </c:pt>
                <c:pt idx="1">
                  <c:v>389</c:v>
                </c:pt>
                <c:pt idx="2">
                  <c:v>396</c:v>
                </c:pt>
                <c:pt idx="3">
                  <c:v>391</c:v>
                </c:pt>
                <c:pt idx="4">
                  <c:v>392</c:v>
                </c:pt>
                <c:pt idx="5">
                  <c:v>391</c:v>
                </c:pt>
                <c:pt idx="6">
                  <c:v>391</c:v>
                </c:pt>
                <c:pt idx="7">
                  <c:v>381</c:v>
                </c:pt>
                <c:pt idx="8">
                  <c:v>393</c:v>
                </c:pt>
                <c:pt idx="9">
                  <c:v>392</c:v>
                </c:pt>
                <c:pt idx="10">
                  <c:v>388</c:v>
                </c:pt>
                <c:pt idx="11">
                  <c:v>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B3-444F-8912-4B53E9E2E6EA}"/>
            </c:ext>
          </c:extLst>
        </c:ser>
        <c:ser>
          <c:idx val="3"/>
          <c:order val="3"/>
          <c:tx>
            <c:strRef>
              <c:f>'Circuit 7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7 Data FY 17-18'!$B$12:$M$12</c:f>
              <c:numCache>
                <c:formatCode>#,##0</c:formatCode>
                <c:ptCount val="12"/>
                <c:pt idx="0">
                  <c:v>74</c:v>
                </c:pt>
                <c:pt idx="1">
                  <c:v>77</c:v>
                </c:pt>
                <c:pt idx="2">
                  <c:v>71</c:v>
                </c:pt>
                <c:pt idx="3">
                  <c:v>80</c:v>
                </c:pt>
                <c:pt idx="4">
                  <c:v>87</c:v>
                </c:pt>
                <c:pt idx="5">
                  <c:v>93</c:v>
                </c:pt>
                <c:pt idx="6">
                  <c:v>99</c:v>
                </c:pt>
                <c:pt idx="7">
                  <c:v>94</c:v>
                </c:pt>
                <c:pt idx="8">
                  <c:v>109</c:v>
                </c:pt>
                <c:pt idx="9">
                  <c:v>93</c:v>
                </c:pt>
                <c:pt idx="10">
                  <c:v>106</c:v>
                </c:pt>
                <c:pt idx="11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B3-444F-8912-4B53E9E2E6EA}"/>
            </c:ext>
          </c:extLst>
        </c:ser>
        <c:ser>
          <c:idx val="4"/>
          <c:order val="4"/>
          <c:tx>
            <c:strRef>
              <c:f>'Circuit 7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7 Data FY 17-18'!$B$13:$M$13</c:f>
              <c:numCache>
                <c:formatCode>General</c:formatCode>
                <c:ptCount val="12"/>
                <c:pt idx="0">
                  <c:v>13</c:v>
                </c:pt>
                <c:pt idx="1">
                  <c:v>13</c:v>
                </c:pt>
                <c:pt idx="2">
                  <c:v>16</c:v>
                </c:pt>
                <c:pt idx="3">
                  <c:v>21</c:v>
                </c:pt>
                <c:pt idx="4">
                  <c:v>20</c:v>
                </c:pt>
                <c:pt idx="5">
                  <c:v>23</c:v>
                </c:pt>
                <c:pt idx="6">
                  <c:v>21</c:v>
                </c:pt>
                <c:pt idx="7">
                  <c:v>30</c:v>
                </c:pt>
                <c:pt idx="8">
                  <c:v>25</c:v>
                </c:pt>
                <c:pt idx="9">
                  <c:v>33</c:v>
                </c:pt>
                <c:pt idx="10">
                  <c:v>36</c:v>
                </c:pt>
                <c:pt idx="11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B3-444F-8912-4B53E9E2E6EA}"/>
            </c:ext>
          </c:extLst>
        </c:ser>
        <c:ser>
          <c:idx val="5"/>
          <c:order val="5"/>
          <c:tx>
            <c:strRef>
              <c:f>'Circuit 7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7 Data FY 17-18'!$B$14:$M$14</c:f>
              <c:numCache>
                <c:formatCode>#,##0</c:formatCode>
                <c:ptCount val="12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22</c:v>
                </c:pt>
                <c:pt idx="5">
                  <c:v>22</c:v>
                </c:pt>
                <c:pt idx="6">
                  <c:v>20</c:v>
                </c:pt>
                <c:pt idx="7">
                  <c:v>20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B3-444F-8912-4B53E9E2E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87232"/>
        <c:axId val="50105728"/>
      </c:lineChart>
      <c:dateAx>
        <c:axId val="209887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0105728"/>
        <c:crosses val="autoZero"/>
        <c:auto val="1"/>
        <c:lblOffset val="100"/>
        <c:baseTimeUnit val="months"/>
      </c:dateAx>
      <c:valAx>
        <c:axId val="501057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0988723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460179833012205"/>
          <c:y val="9.5015037182852161E-2"/>
          <c:w val="0.16539820166987798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5099904419462019"/>
          <c:y val="2.13445975503062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546922964109253E-2"/>
          <c:y val="3.1519302274715659E-2"/>
          <c:w val="0.79310878624329328"/>
          <c:h val="0.89926427165354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7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7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7 Data FY 17-18'!$B$17:$M$17</c:f>
              <c:numCache>
                <c:formatCode>#,##0</c:formatCode>
                <c:ptCount val="12"/>
                <c:pt idx="0">
                  <c:v>6</c:v>
                </c:pt>
                <c:pt idx="1">
                  <c:v>17</c:v>
                </c:pt>
                <c:pt idx="2">
                  <c:v>13</c:v>
                </c:pt>
                <c:pt idx="3">
                  <c:v>9</c:v>
                </c:pt>
                <c:pt idx="4">
                  <c:v>16</c:v>
                </c:pt>
                <c:pt idx="5">
                  <c:v>13</c:v>
                </c:pt>
                <c:pt idx="6">
                  <c:v>15</c:v>
                </c:pt>
                <c:pt idx="7">
                  <c:v>0</c:v>
                </c:pt>
                <c:pt idx="8">
                  <c:v>27</c:v>
                </c:pt>
                <c:pt idx="9">
                  <c:v>13</c:v>
                </c:pt>
                <c:pt idx="10">
                  <c:v>11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6-4168-8C0B-FD996096D1C6}"/>
            </c:ext>
          </c:extLst>
        </c:ser>
        <c:ser>
          <c:idx val="1"/>
          <c:order val="1"/>
          <c:tx>
            <c:strRef>
              <c:f>'Circuit 7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7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7 Data FY 17-18'!$B$18:$M$18</c:f>
              <c:numCache>
                <c:formatCode>#,##0</c:formatCode>
                <c:ptCount val="12"/>
                <c:pt idx="0">
                  <c:v>7</c:v>
                </c:pt>
                <c:pt idx="1">
                  <c:v>19</c:v>
                </c:pt>
                <c:pt idx="2">
                  <c:v>4</c:v>
                </c:pt>
                <c:pt idx="3">
                  <c:v>11</c:v>
                </c:pt>
                <c:pt idx="4">
                  <c:v>7</c:v>
                </c:pt>
                <c:pt idx="5">
                  <c:v>2</c:v>
                </c:pt>
                <c:pt idx="6">
                  <c:v>13</c:v>
                </c:pt>
                <c:pt idx="7">
                  <c:v>1</c:v>
                </c:pt>
                <c:pt idx="8">
                  <c:v>27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36-4168-8C0B-FD996096D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87744"/>
        <c:axId val="50108032"/>
      </c:barChart>
      <c:dateAx>
        <c:axId val="2098877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0108032"/>
        <c:crosses val="autoZero"/>
        <c:auto val="1"/>
        <c:lblOffset val="100"/>
        <c:baseTimeUnit val="months"/>
      </c:dateAx>
      <c:valAx>
        <c:axId val="501080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9887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45879918708878"/>
          <c:y val="6.9091774293085884E-2"/>
          <c:w val="0.14654116226220176"/>
          <c:h val="0.8855824466700869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91750489281326"/>
          <c:y val="3.445428696412948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5123779965878951E-2"/>
          <c:y val="3.8251575142254503E-2"/>
          <c:w val="0.77979045462183183"/>
          <c:h val="0.88877460629921257"/>
        </c:manualLayout>
      </c:layout>
      <c:lineChart>
        <c:grouping val="standard"/>
        <c:varyColors val="0"/>
        <c:ser>
          <c:idx val="0"/>
          <c:order val="0"/>
          <c:tx>
            <c:strRef>
              <c:f>'Circuit 8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8 Data FY 17-18'!$B$2:$M$2</c:f>
              <c:numCache>
                <c:formatCode>0</c:formatCode>
                <c:ptCount val="12"/>
                <c:pt idx="0">
                  <c:v>628</c:v>
                </c:pt>
                <c:pt idx="1">
                  <c:v>633</c:v>
                </c:pt>
                <c:pt idx="2">
                  <c:v>620</c:v>
                </c:pt>
                <c:pt idx="3">
                  <c:v>625</c:v>
                </c:pt>
                <c:pt idx="4">
                  <c:v>600</c:v>
                </c:pt>
                <c:pt idx="5">
                  <c:v>605</c:v>
                </c:pt>
                <c:pt idx="6">
                  <c:v>613</c:v>
                </c:pt>
                <c:pt idx="7">
                  <c:v>581</c:v>
                </c:pt>
                <c:pt idx="8">
                  <c:v>590</c:v>
                </c:pt>
                <c:pt idx="9">
                  <c:v>567</c:v>
                </c:pt>
                <c:pt idx="10">
                  <c:v>558</c:v>
                </c:pt>
                <c:pt idx="11">
                  <c:v>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F-4CE0-8E90-B58C0D949555}"/>
            </c:ext>
          </c:extLst>
        </c:ser>
        <c:ser>
          <c:idx val="1"/>
          <c:order val="1"/>
          <c:tx>
            <c:strRef>
              <c:f>'Circuit 8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8 Data FY 17-18'!$B$3:$M$3</c:f>
              <c:numCache>
                <c:formatCode>#,##0</c:formatCode>
                <c:ptCount val="12"/>
                <c:pt idx="0">
                  <c:v>602</c:v>
                </c:pt>
                <c:pt idx="1">
                  <c:v>615</c:v>
                </c:pt>
                <c:pt idx="2">
                  <c:v>600</c:v>
                </c:pt>
                <c:pt idx="3">
                  <c:v>605</c:v>
                </c:pt>
                <c:pt idx="4">
                  <c:v>580</c:v>
                </c:pt>
                <c:pt idx="5">
                  <c:v>590</c:v>
                </c:pt>
                <c:pt idx="6">
                  <c:v>586</c:v>
                </c:pt>
                <c:pt idx="7">
                  <c:v>562</c:v>
                </c:pt>
                <c:pt idx="8">
                  <c:v>553</c:v>
                </c:pt>
                <c:pt idx="9">
                  <c:v>557</c:v>
                </c:pt>
                <c:pt idx="10">
                  <c:v>531</c:v>
                </c:pt>
                <c:pt idx="11">
                  <c:v>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6F-4CE0-8E90-B58C0D949555}"/>
            </c:ext>
          </c:extLst>
        </c:ser>
        <c:ser>
          <c:idx val="2"/>
          <c:order val="2"/>
          <c:tx>
            <c:strRef>
              <c:f>'Circuit 8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8 Data FY 17-18'!$B$4:$M$4</c:f>
              <c:numCache>
                <c:formatCode>#,##0</c:formatCode>
                <c:ptCount val="12"/>
                <c:pt idx="0">
                  <c:v>526</c:v>
                </c:pt>
                <c:pt idx="1">
                  <c:v>525</c:v>
                </c:pt>
                <c:pt idx="2">
                  <c:v>523</c:v>
                </c:pt>
                <c:pt idx="3">
                  <c:v>529</c:v>
                </c:pt>
                <c:pt idx="4">
                  <c:v>506</c:v>
                </c:pt>
                <c:pt idx="5">
                  <c:v>512</c:v>
                </c:pt>
                <c:pt idx="6">
                  <c:v>525</c:v>
                </c:pt>
                <c:pt idx="7">
                  <c:v>498</c:v>
                </c:pt>
                <c:pt idx="8">
                  <c:v>497</c:v>
                </c:pt>
                <c:pt idx="9">
                  <c:v>506</c:v>
                </c:pt>
                <c:pt idx="10">
                  <c:v>479</c:v>
                </c:pt>
                <c:pt idx="11">
                  <c:v>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6F-4CE0-8E90-B58C0D949555}"/>
            </c:ext>
          </c:extLst>
        </c:ser>
        <c:ser>
          <c:idx val="3"/>
          <c:order val="3"/>
          <c:tx>
            <c:strRef>
              <c:f>'Circuit 8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8 Data FY 17-18'!$B$5:$M$5</c:f>
              <c:numCache>
                <c:formatCode>#,##0</c:formatCode>
                <c:ptCount val="12"/>
                <c:pt idx="0">
                  <c:v>75</c:v>
                </c:pt>
                <c:pt idx="1">
                  <c:v>89</c:v>
                </c:pt>
                <c:pt idx="2">
                  <c:v>76</c:v>
                </c:pt>
                <c:pt idx="3">
                  <c:v>75</c:v>
                </c:pt>
                <c:pt idx="4">
                  <c:v>74</c:v>
                </c:pt>
                <c:pt idx="5">
                  <c:v>77</c:v>
                </c:pt>
                <c:pt idx="6">
                  <c:v>61</c:v>
                </c:pt>
                <c:pt idx="7">
                  <c:v>64</c:v>
                </c:pt>
                <c:pt idx="8">
                  <c:v>56</c:v>
                </c:pt>
                <c:pt idx="9">
                  <c:v>51</c:v>
                </c:pt>
                <c:pt idx="10">
                  <c:v>52</c:v>
                </c:pt>
                <c:pt idx="11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6F-4CE0-8E90-B58C0D949555}"/>
            </c:ext>
          </c:extLst>
        </c:ser>
        <c:ser>
          <c:idx val="4"/>
          <c:order val="4"/>
          <c:tx>
            <c:strRef>
              <c:f>'Circuit 8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8 Data FY 17-18'!$B$6:$M$6</c:f>
              <c:numCache>
                <c:formatCode>#,##0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6F-4CE0-8E90-B58C0D949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18080"/>
        <c:axId val="212558976"/>
      </c:lineChart>
      <c:dateAx>
        <c:axId val="212718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2558976"/>
        <c:crosses val="autoZero"/>
        <c:auto val="1"/>
        <c:lblOffset val="100"/>
        <c:baseTimeUnit val="months"/>
      </c:dateAx>
      <c:valAx>
        <c:axId val="2125589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2127180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07698531903164"/>
          <c:y val="7.5513178040244974E-2"/>
          <c:w val="0.15210593256767763"/>
          <c:h val="0.924486764735803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02967042414496"/>
          <c:y val="2.976268591426071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80493163149727E-2"/>
          <c:y val="3.3043213348331456E-2"/>
          <c:w val="0.78476664874539703"/>
          <c:h val="0.89239829396325454"/>
        </c:manualLayout>
      </c:layout>
      <c:lineChart>
        <c:grouping val="standard"/>
        <c:varyColors val="0"/>
        <c:ser>
          <c:idx val="0"/>
          <c:order val="0"/>
          <c:tx>
            <c:strRef>
              <c:f>'Circuit 8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8 Data FY 17-18'!$B$9:$M$9</c:f>
              <c:numCache>
                <c:formatCode>#,##0</c:formatCode>
                <c:ptCount val="12"/>
                <c:pt idx="0">
                  <c:v>359</c:v>
                </c:pt>
                <c:pt idx="1">
                  <c:v>374</c:v>
                </c:pt>
                <c:pt idx="2">
                  <c:v>365</c:v>
                </c:pt>
                <c:pt idx="3">
                  <c:v>366</c:v>
                </c:pt>
                <c:pt idx="4">
                  <c:v>378</c:v>
                </c:pt>
                <c:pt idx="5">
                  <c:v>376</c:v>
                </c:pt>
                <c:pt idx="6">
                  <c:v>382</c:v>
                </c:pt>
                <c:pt idx="7">
                  <c:v>370</c:v>
                </c:pt>
                <c:pt idx="8">
                  <c:v>375</c:v>
                </c:pt>
                <c:pt idx="9">
                  <c:v>389</c:v>
                </c:pt>
                <c:pt idx="10">
                  <c:v>380</c:v>
                </c:pt>
                <c:pt idx="11">
                  <c:v>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D-4D72-8C39-55ECF0E92E43}"/>
            </c:ext>
          </c:extLst>
        </c:ser>
        <c:ser>
          <c:idx val="1"/>
          <c:order val="1"/>
          <c:tx>
            <c:strRef>
              <c:f>'Circuit 8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8 Data FY 17-18'!$B$10:$M$10</c:f>
              <c:numCache>
                <c:formatCode>#,##0</c:formatCode>
                <c:ptCount val="12"/>
                <c:pt idx="0">
                  <c:v>349</c:v>
                </c:pt>
                <c:pt idx="1">
                  <c:v>364</c:v>
                </c:pt>
                <c:pt idx="2">
                  <c:v>355</c:v>
                </c:pt>
                <c:pt idx="3">
                  <c:v>357</c:v>
                </c:pt>
                <c:pt idx="4">
                  <c:v>370</c:v>
                </c:pt>
                <c:pt idx="5">
                  <c:v>368</c:v>
                </c:pt>
                <c:pt idx="6">
                  <c:v>374</c:v>
                </c:pt>
                <c:pt idx="7">
                  <c:v>362</c:v>
                </c:pt>
                <c:pt idx="8">
                  <c:v>367</c:v>
                </c:pt>
                <c:pt idx="9">
                  <c:v>381</c:v>
                </c:pt>
                <c:pt idx="10">
                  <c:v>372</c:v>
                </c:pt>
                <c:pt idx="11">
                  <c:v>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D-4D72-8C39-55ECF0E92E43}"/>
            </c:ext>
          </c:extLst>
        </c:ser>
        <c:ser>
          <c:idx val="2"/>
          <c:order val="2"/>
          <c:tx>
            <c:strRef>
              <c:f>'Circuit 8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8 Data FY 17-18'!$B$11:$M$11</c:f>
              <c:numCache>
                <c:formatCode>#,##0</c:formatCode>
                <c:ptCount val="12"/>
                <c:pt idx="0">
                  <c:v>263</c:v>
                </c:pt>
                <c:pt idx="1">
                  <c:v>272</c:v>
                </c:pt>
                <c:pt idx="2">
                  <c:v>266</c:v>
                </c:pt>
                <c:pt idx="3">
                  <c:v>271</c:v>
                </c:pt>
                <c:pt idx="4">
                  <c:v>271</c:v>
                </c:pt>
                <c:pt idx="5">
                  <c:v>275</c:v>
                </c:pt>
                <c:pt idx="6">
                  <c:v>284</c:v>
                </c:pt>
                <c:pt idx="7">
                  <c:v>273</c:v>
                </c:pt>
                <c:pt idx="8">
                  <c:v>275</c:v>
                </c:pt>
                <c:pt idx="9">
                  <c:v>282</c:v>
                </c:pt>
                <c:pt idx="10">
                  <c:v>273</c:v>
                </c:pt>
                <c:pt idx="11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FD-4D72-8C39-55ECF0E92E43}"/>
            </c:ext>
          </c:extLst>
        </c:ser>
        <c:ser>
          <c:idx val="3"/>
          <c:order val="3"/>
          <c:tx>
            <c:strRef>
              <c:f>'Circuit 8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8 Data FY 17-18'!$B$12:$M$12</c:f>
              <c:numCache>
                <c:formatCode>#,##0</c:formatCode>
                <c:ptCount val="12"/>
                <c:pt idx="0">
                  <c:v>86</c:v>
                </c:pt>
                <c:pt idx="1">
                  <c:v>92</c:v>
                </c:pt>
                <c:pt idx="2">
                  <c:v>89</c:v>
                </c:pt>
                <c:pt idx="3">
                  <c:v>86</c:v>
                </c:pt>
                <c:pt idx="4">
                  <c:v>99</c:v>
                </c:pt>
                <c:pt idx="5">
                  <c:v>93</c:v>
                </c:pt>
                <c:pt idx="6">
                  <c:v>90</c:v>
                </c:pt>
                <c:pt idx="7">
                  <c:v>89</c:v>
                </c:pt>
                <c:pt idx="8">
                  <c:v>92</c:v>
                </c:pt>
                <c:pt idx="9">
                  <c:v>99</c:v>
                </c:pt>
                <c:pt idx="10">
                  <c:v>99</c:v>
                </c:pt>
                <c:pt idx="11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FD-4D72-8C39-55ECF0E92E43}"/>
            </c:ext>
          </c:extLst>
        </c:ser>
        <c:ser>
          <c:idx val="4"/>
          <c:order val="4"/>
          <c:tx>
            <c:strRef>
              <c:f>'Circuit 8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8 Data FY 17-18'!$B$13:$M$13</c:f>
              <c:numCache>
                <c:formatCode>General</c:formatCode>
                <c:ptCount val="12"/>
                <c:pt idx="0">
                  <c:v>25</c:v>
                </c:pt>
                <c:pt idx="1">
                  <c:v>24</c:v>
                </c:pt>
                <c:pt idx="2">
                  <c:v>25</c:v>
                </c:pt>
                <c:pt idx="3">
                  <c:v>28</c:v>
                </c:pt>
                <c:pt idx="4">
                  <c:v>45</c:v>
                </c:pt>
                <c:pt idx="5">
                  <c:v>33</c:v>
                </c:pt>
                <c:pt idx="6">
                  <c:v>35</c:v>
                </c:pt>
                <c:pt idx="7">
                  <c:v>42</c:v>
                </c:pt>
                <c:pt idx="8">
                  <c:v>50</c:v>
                </c:pt>
                <c:pt idx="9">
                  <c:v>49</c:v>
                </c:pt>
                <c:pt idx="10">
                  <c:v>40</c:v>
                </c:pt>
                <c:pt idx="11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FD-4D72-8C39-55ECF0E92E43}"/>
            </c:ext>
          </c:extLst>
        </c:ser>
        <c:ser>
          <c:idx val="5"/>
          <c:order val="5"/>
          <c:tx>
            <c:strRef>
              <c:f>'Circuit 8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8 Data FY 17-18'!$B$14:$M$14</c:f>
              <c:numCache>
                <c:formatCode>#,##0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FD-4D72-8C39-55ECF0E92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19616"/>
        <c:axId val="212561280"/>
      </c:lineChart>
      <c:dateAx>
        <c:axId val="212719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2561280"/>
        <c:crosses val="autoZero"/>
        <c:auto val="1"/>
        <c:lblOffset val="100"/>
        <c:baseTimeUnit val="months"/>
      </c:dateAx>
      <c:valAx>
        <c:axId val="2125612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27196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657158037689427"/>
          <c:y val="5.7542104111986001E-2"/>
          <c:w val="0.16342843344003966"/>
          <c:h val="0.9357551399825021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9257632535817416"/>
          <c:y val="2.96177821522309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16606299763022E-2"/>
          <c:y val="4.2660978616865977E-2"/>
          <c:w val="0.79824920459822812"/>
          <c:h val="0.86107906540500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8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8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8 Data FY 17-18'!$B$17:$M$17</c:f>
              <c:numCache>
                <c:formatCode>#,##0</c:formatCode>
                <c:ptCount val="12"/>
                <c:pt idx="0">
                  <c:v>11</c:v>
                </c:pt>
                <c:pt idx="1">
                  <c:v>9</c:v>
                </c:pt>
                <c:pt idx="2">
                  <c:v>6</c:v>
                </c:pt>
                <c:pt idx="3">
                  <c:v>11</c:v>
                </c:pt>
                <c:pt idx="4">
                  <c:v>13</c:v>
                </c:pt>
                <c:pt idx="5">
                  <c:v>7</c:v>
                </c:pt>
                <c:pt idx="6">
                  <c:v>14</c:v>
                </c:pt>
                <c:pt idx="7">
                  <c:v>0</c:v>
                </c:pt>
                <c:pt idx="8">
                  <c:v>13</c:v>
                </c:pt>
                <c:pt idx="9">
                  <c:v>18</c:v>
                </c:pt>
                <c:pt idx="10">
                  <c:v>0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A-4030-AEBF-56C1705DF7F1}"/>
            </c:ext>
          </c:extLst>
        </c:ser>
        <c:ser>
          <c:idx val="1"/>
          <c:order val="1"/>
          <c:tx>
            <c:strRef>
              <c:f>'Circuit 8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8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8 Data FY 17-18'!$B$18:$M$18</c:f>
              <c:numCache>
                <c:formatCode>#,##0</c:formatCode>
                <c:ptCount val="12"/>
                <c:pt idx="0">
                  <c:v>0</c:v>
                </c:pt>
                <c:pt idx="1">
                  <c:v>16</c:v>
                </c:pt>
                <c:pt idx="2">
                  <c:v>10</c:v>
                </c:pt>
                <c:pt idx="3">
                  <c:v>0</c:v>
                </c:pt>
                <c:pt idx="4">
                  <c:v>11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4</c:v>
                </c:pt>
                <c:pt idx="9">
                  <c:v>11</c:v>
                </c:pt>
                <c:pt idx="10">
                  <c:v>17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1A-4030-AEBF-56C1705DF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20128"/>
        <c:axId val="212563584"/>
      </c:barChart>
      <c:dateAx>
        <c:axId val="212720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2563584"/>
        <c:crosses val="autoZero"/>
        <c:auto val="1"/>
        <c:lblOffset val="100"/>
        <c:baseTimeUnit val="months"/>
      </c:dateAx>
      <c:valAx>
        <c:axId val="2125635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2720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0777697614994"/>
          <c:y val="4.2428615731390916E-2"/>
          <c:w val="0.15192223023850052"/>
          <c:h val="0.9229892517037675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270833270118691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899271261612529E-2"/>
          <c:y val="3.8550415573053366E-2"/>
          <c:w val="0.77267686192405138"/>
          <c:h val="0.81060531496062993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OC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OC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9 OC Data FY 17-18'!$B$2:$M$2</c:f>
              <c:numCache>
                <c:formatCode>#,##0</c:formatCode>
                <c:ptCount val="12"/>
                <c:pt idx="0">
                  <c:v>1369</c:v>
                </c:pt>
                <c:pt idx="1">
                  <c:v>1427</c:v>
                </c:pt>
                <c:pt idx="2">
                  <c:v>1435</c:v>
                </c:pt>
                <c:pt idx="3">
                  <c:v>1419</c:v>
                </c:pt>
                <c:pt idx="4">
                  <c:v>1426</c:v>
                </c:pt>
                <c:pt idx="5">
                  <c:v>1406</c:v>
                </c:pt>
                <c:pt idx="6">
                  <c:v>1440</c:v>
                </c:pt>
                <c:pt idx="7">
                  <c:v>1465</c:v>
                </c:pt>
                <c:pt idx="8">
                  <c:v>1447</c:v>
                </c:pt>
                <c:pt idx="9">
                  <c:v>1463</c:v>
                </c:pt>
                <c:pt idx="10">
                  <c:v>1449</c:v>
                </c:pt>
                <c:pt idx="11">
                  <c:v>1497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C0-48E3-84F4-53C08DF48716}"/>
            </c:ext>
          </c:extLst>
        </c:ser>
        <c:ser>
          <c:idx val="1"/>
          <c:order val="1"/>
          <c:tx>
            <c:strRef>
              <c:f>'Circuit 9 OC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OC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9 OC Data FY 17-18'!$B$3:$M$3</c:f>
              <c:numCache>
                <c:formatCode>#,##0</c:formatCode>
                <c:ptCount val="12"/>
                <c:pt idx="0">
                  <c:v>1312</c:v>
                </c:pt>
                <c:pt idx="1">
                  <c:v>1220</c:v>
                </c:pt>
                <c:pt idx="2">
                  <c:v>1339</c:v>
                </c:pt>
                <c:pt idx="3">
                  <c:v>1357</c:v>
                </c:pt>
                <c:pt idx="4">
                  <c:v>1230</c:v>
                </c:pt>
                <c:pt idx="5">
                  <c:v>1294</c:v>
                </c:pt>
                <c:pt idx="6">
                  <c:v>1345</c:v>
                </c:pt>
                <c:pt idx="7">
                  <c:v>1374</c:v>
                </c:pt>
                <c:pt idx="8">
                  <c:v>1324</c:v>
                </c:pt>
                <c:pt idx="9">
                  <c:v>1085</c:v>
                </c:pt>
                <c:pt idx="10">
                  <c:v>1368</c:v>
                </c:pt>
                <c:pt idx="11">
                  <c:v>1498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C0-48E3-84F4-53C08DF48716}"/>
            </c:ext>
          </c:extLst>
        </c:ser>
        <c:ser>
          <c:idx val="2"/>
          <c:order val="2"/>
          <c:tx>
            <c:strRef>
              <c:f>'Circuit 9 OC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OC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9 OC Data FY 17-18'!$B$4:$M$4</c:f>
              <c:numCache>
                <c:formatCode>#,##0</c:formatCode>
                <c:ptCount val="12"/>
                <c:pt idx="0">
                  <c:v>549</c:v>
                </c:pt>
                <c:pt idx="1">
                  <c:v>466</c:v>
                </c:pt>
                <c:pt idx="2">
                  <c:v>549</c:v>
                </c:pt>
                <c:pt idx="3">
                  <c:v>531</c:v>
                </c:pt>
                <c:pt idx="4">
                  <c:v>477</c:v>
                </c:pt>
                <c:pt idx="5">
                  <c:v>427</c:v>
                </c:pt>
                <c:pt idx="6">
                  <c:v>501</c:v>
                </c:pt>
                <c:pt idx="7">
                  <c:v>484</c:v>
                </c:pt>
                <c:pt idx="8">
                  <c:v>563</c:v>
                </c:pt>
                <c:pt idx="9">
                  <c:v>436</c:v>
                </c:pt>
                <c:pt idx="10">
                  <c:v>493</c:v>
                </c:pt>
                <c:pt idx="11">
                  <c:v>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C0-48E3-84F4-53C08DF48716}"/>
            </c:ext>
          </c:extLst>
        </c:ser>
        <c:ser>
          <c:idx val="3"/>
          <c:order val="3"/>
          <c:tx>
            <c:strRef>
              <c:f>'Circuit 9 OC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OC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9 OC Data FY 17-18'!$B$5:$M$5</c:f>
              <c:numCache>
                <c:formatCode>#,##0</c:formatCode>
                <c:ptCount val="12"/>
                <c:pt idx="0">
                  <c:v>763</c:v>
                </c:pt>
                <c:pt idx="1">
                  <c:v>754</c:v>
                </c:pt>
                <c:pt idx="2">
                  <c:v>790</c:v>
                </c:pt>
                <c:pt idx="3">
                  <c:v>826</c:v>
                </c:pt>
                <c:pt idx="4">
                  <c:v>753</c:v>
                </c:pt>
                <c:pt idx="5">
                  <c:v>867</c:v>
                </c:pt>
                <c:pt idx="6">
                  <c:v>844</c:v>
                </c:pt>
                <c:pt idx="7">
                  <c:v>890</c:v>
                </c:pt>
                <c:pt idx="8">
                  <c:v>761</c:v>
                </c:pt>
                <c:pt idx="9">
                  <c:v>649</c:v>
                </c:pt>
                <c:pt idx="10">
                  <c:v>875</c:v>
                </c:pt>
                <c:pt idx="11">
                  <c:v>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C0-48E3-84F4-53C08DF48716}"/>
            </c:ext>
          </c:extLst>
        </c:ser>
        <c:ser>
          <c:idx val="4"/>
          <c:order val="4"/>
          <c:tx>
            <c:strRef>
              <c:f>'Circuit 9 OC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OC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9 OC Data FY 17-18'!$B$6:$M$6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C0-48E3-84F4-53C08DF48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50592"/>
        <c:axId val="213344256"/>
      </c:lineChart>
      <c:dateAx>
        <c:axId val="211950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3344256"/>
        <c:crosses val="autoZero"/>
        <c:auto val="1"/>
        <c:lblOffset val="100"/>
        <c:baseTimeUnit val="months"/>
      </c:dateAx>
      <c:valAx>
        <c:axId val="2133442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1950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39308886967168"/>
          <c:y val="7.1477198162729655E-2"/>
          <c:w val="0.15097299976231296"/>
          <c:h val="0.90218449256342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Volunteers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752451463798239E-2"/>
          <c:y val="0.14610263560804898"/>
          <c:w val="0.80634801430168046"/>
          <c:h val="0.76691245625546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9 OC Data FY 17-18'!$A$9</c:f>
              <c:strCache>
                <c:ptCount val="1"/>
                <c:pt idx="0">
                  <c:v>Total Volunteers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9 OC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9 OC Data FY 17-18'!$B$9:$M$9</c:f>
              <c:numCache>
                <c:formatCode>#,##0</c:formatCode>
                <c:ptCount val="12"/>
                <c:pt idx="0">
                  <c:v>310</c:v>
                </c:pt>
                <c:pt idx="1">
                  <c:v>316</c:v>
                </c:pt>
                <c:pt idx="2">
                  <c:v>339</c:v>
                </c:pt>
                <c:pt idx="3">
                  <c:v>336</c:v>
                </c:pt>
                <c:pt idx="4">
                  <c:v>346</c:v>
                </c:pt>
                <c:pt idx="5">
                  <c:v>321</c:v>
                </c:pt>
                <c:pt idx="6">
                  <c:v>322</c:v>
                </c:pt>
                <c:pt idx="7">
                  <c:v>297</c:v>
                </c:pt>
                <c:pt idx="8">
                  <c:v>294</c:v>
                </c:pt>
                <c:pt idx="9">
                  <c:v>284</c:v>
                </c:pt>
                <c:pt idx="10">
                  <c:v>307</c:v>
                </c:pt>
                <c:pt idx="11">
                  <c:v>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94-4DFA-9EEE-AAC6EB2BE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935232"/>
        <c:axId val="213346560"/>
      </c:barChart>
      <c:dateAx>
        <c:axId val="211935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3346560"/>
        <c:crosses val="autoZero"/>
        <c:auto val="1"/>
        <c:lblOffset val="100"/>
        <c:baseTimeUnit val="months"/>
      </c:dateAx>
      <c:valAx>
        <c:axId val="213346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1935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94114969732826"/>
          <c:y val="0.22081501531058617"/>
          <c:w val="0.14205885030267171"/>
          <c:h val="0.4395152559055118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7942757877808626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896182892373562E-2"/>
          <c:y val="3.7571978629574856E-2"/>
          <c:w val="0.78466470034341773"/>
          <c:h val="0.83634784230651371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OS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9 OS Data FY 17-18'!$B$2:$M$2</c:f>
              <c:numCache>
                <c:formatCode>General</c:formatCode>
                <c:ptCount val="12"/>
                <c:pt idx="0">
                  <c:v>398</c:v>
                </c:pt>
                <c:pt idx="1">
                  <c:v>391</c:v>
                </c:pt>
                <c:pt idx="2">
                  <c:v>372</c:v>
                </c:pt>
                <c:pt idx="3" formatCode="#,##0">
                  <c:v>375</c:v>
                </c:pt>
                <c:pt idx="4" formatCode="#,##0">
                  <c:v>362</c:v>
                </c:pt>
                <c:pt idx="5" formatCode="#,##0">
                  <c:v>354</c:v>
                </c:pt>
                <c:pt idx="6" formatCode="#,##0">
                  <c:v>339</c:v>
                </c:pt>
                <c:pt idx="7" formatCode="#,##0">
                  <c:v>329</c:v>
                </c:pt>
                <c:pt idx="8" formatCode="#,##0">
                  <c:v>325</c:v>
                </c:pt>
                <c:pt idx="9" formatCode="#,##0">
                  <c:v>312</c:v>
                </c:pt>
                <c:pt idx="10" formatCode="#,##0">
                  <c:v>309</c:v>
                </c:pt>
                <c:pt idx="11" formatCode="#,##0">
                  <c:v>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3-40E9-89B5-B986220253AB}"/>
            </c:ext>
          </c:extLst>
        </c:ser>
        <c:ser>
          <c:idx val="1"/>
          <c:order val="1"/>
          <c:tx>
            <c:strRef>
              <c:f>'Circuit 9 OS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9 OS Data FY 17-18'!$B$3:$M$3</c:f>
              <c:numCache>
                <c:formatCode>#,##0</c:formatCode>
                <c:ptCount val="12"/>
                <c:pt idx="0">
                  <c:v>409</c:v>
                </c:pt>
                <c:pt idx="1">
                  <c:v>401</c:v>
                </c:pt>
                <c:pt idx="2">
                  <c:v>394</c:v>
                </c:pt>
                <c:pt idx="3">
                  <c:v>389</c:v>
                </c:pt>
                <c:pt idx="4">
                  <c:v>371</c:v>
                </c:pt>
                <c:pt idx="5">
                  <c:v>360</c:v>
                </c:pt>
                <c:pt idx="6">
                  <c:v>346</c:v>
                </c:pt>
                <c:pt idx="7">
                  <c:v>341</c:v>
                </c:pt>
                <c:pt idx="8">
                  <c:v>336</c:v>
                </c:pt>
                <c:pt idx="9">
                  <c:v>321</c:v>
                </c:pt>
                <c:pt idx="10">
                  <c:v>310</c:v>
                </c:pt>
                <c:pt idx="11">
                  <c:v>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D3-40E9-89B5-B986220253AB}"/>
            </c:ext>
          </c:extLst>
        </c:ser>
        <c:ser>
          <c:idx val="2"/>
          <c:order val="2"/>
          <c:tx>
            <c:strRef>
              <c:f>'Circuit 9 OS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9 OS Data FY 17-18'!$B$4:$M$4</c:f>
              <c:numCache>
                <c:formatCode>#,##0</c:formatCode>
                <c:ptCount val="12"/>
                <c:pt idx="0">
                  <c:v>300</c:v>
                </c:pt>
                <c:pt idx="1">
                  <c:v>293</c:v>
                </c:pt>
                <c:pt idx="2">
                  <c:v>295</c:v>
                </c:pt>
                <c:pt idx="3">
                  <c:v>291</c:v>
                </c:pt>
                <c:pt idx="4">
                  <c:v>288</c:v>
                </c:pt>
                <c:pt idx="5">
                  <c:v>280</c:v>
                </c:pt>
                <c:pt idx="6">
                  <c:v>279</c:v>
                </c:pt>
                <c:pt idx="7">
                  <c:v>277</c:v>
                </c:pt>
                <c:pt idx="8">
                  <c:v>274</c:v>
                </c:pt>
                <c:pt idx="9">
                  <c:v>261</c:v>
                </c:pt>
                <c:pt idx="10">
                  <c:v>253</c:v>
                </c:pt>
                <c:pt idx="11">
                  <c:v>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D3-40E9-89B5-B986220253AB}"/>
            </c:ext>
          </c:extLst>
        </c:ser>
        <c:ser>
          <c:idx val="3"/>
          <c:order val="3"/>
          <c:tx>
            <c:strRef>
              <c:f>'Circuit 9 OS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9 OS Data FY 17-18'!$B$5:$M$5</c:f>
              <c:numCache>
                <c:formatCode>#,##0</c:formatCode>
                <c:ptCount val="12"/>
                <c:pt idx="0">
                  <c:v>89</c:v>
                </c:pt>
                <c:pt idx="1">
                  <c:v>84</c:v>
                </c:pt>
                <c:pt idx="2">
                  <c:v>89</c:v>
                </c:pt>
                <c:pt idx="3">
                  <c:v>85</c:v>
                </c:pt>
                <c:pt idx="4">
                  <c:v>70</c:v>
                </c:pt>
                <c:pt idx="5">
                  <c:v>78</c:v>
                </c:pt>
                <c:pt idx="6">
                  <c:v>64</c:v>
                </c:pt>
                <c:pt idx="7">
                  <c:v>64</c:v>
                </c:pt>
                <c:pt idx="8">
                  <c:v>57</c:v>
                </c:pt>
                <c:pt idx="9">
                  <c:v>54</c:v>
                </c:pt>
                <c:pt idx="10">
                  <c:v>53</c:v>
                </c:pt>
                <c:pt idx="11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D3-40E9-89B5-B986220253AB}"/>
            </c:ext>
          </c:extLst>
        </c:ser>
        <c:ser>
          <c:idx val="4"/>
          <c:order val="4"/>
          <c:tx>
            <c:strRef>
              <c:f>'Circuit 9 OS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9 OS Data FY 17-18'!$B$6:$M$6</c:f>
              <c:numCache>
                <c:formatCode>#,##0</c:formatCode>
                <c:ptCount val="12"/>
                <c:pt idx="0">
                  <c:v>20</c:v>
                </c:pt>
                <c:pt idx="1">
                  <c:v>24</c:v>
                </c:pt>
                <c:pt idx="2">
                  <c:v>10</c:v>
                </c:pt>
                <c:pt idx="3">
                  <c:v>13</c:v>
                </c:pt>
                <c:pt idx="4">
                  <c:v>13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D3-40E9-89B5-B98622025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37280"/>
        <c:axId val="213348288"/>
      </c:lineChart>
      <c:dateAx>
        <c:axId val="2119372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3348288"/>
        <c:crosses val="autoZero"/>
        <c:auto val="1"/>
        <c:lblOffset val="100"/>
        <c:baseTimeUnit val="months"/>
      </c:dateAx>
      <c:valAx>
        <c:axId val="2133482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2119372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87062744324581"/>
          <c:y val="9.8001148293963253E-2"/>
          <c:w val="0.15237914624833745"/>
          <c:h val="0.8541948119429233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25" l="0.25" r="0.25" t="0.25" header="0" footer="0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7052670631360953"/>
          <c:h val="0.78598725940507441"/>
        </c:manualLayout>
      </c:layout>
      <c:lineChart>
        <c:grouping val="standard"/>
        <c:varyColors val="0"/>
        <c:ser>
          <c:idx val="0"/>
          <c:order val="0"/>
          <c:tx>
            <c:strRef>
              <c:f>'North Region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'North Region Data FY 17-18'!$B$2:$M$2</c:f>
              <c:numCache>
                <c:formatCode>#,##0</c:formatCode>
                <c:ptCount val="12"/>
                <c:pt idx="0">
                  <c:v>9206</c:v>
                </c:pt>
                <c:pt idx="1">
                  <c:v>9158</c:v>
                </c:pt>
                <c:pt idx="2">
                  <c:v>9265</c:v>
                </c:pt>
                <c:pt idx="3">
                  <c:v>9145</c:v>
                </c:pt>
                <c:pt idx="4">
                  <c:v>9095</c:v>
                </c:pt>
                <c:pt idx="5">
                  <c:v>9160</c:v>
                </c:pt>
                <c:pt idx="6">
                  <c:v>9199</c:v>
                </c:pt>
                <c:pt idx="7">
                  <c:v>9154</c:v>
                </c:pt>
                <c:pt idx="8">
                  <c:v>9118</c:v>
                </c:pt>
                <c:pt idx="9">
                  <c:v>9137</c:v>
                </c:pt>
                <c:pt idx="10">
                  <c:v>9006</c:v>
                </c:pt>
                <c:pt idx="11">
                  <c:v>9017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4F-4CDC-AB83-77880BEF5BBD}"/>
            </c:ext>
          </c:extLst>
        </c:ser>
        <c:ser>
          <c:idx val="1"/>
          <c:order val="1"/>
          <c:tx>
            <c:strRef>
              <c:f>'North Region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'North Region Data FY 17-18'!$B$3:$M$3</c:f>
              <c:numCache>
                <c:formatCode>#,##0</c:formatCode>
                <c:ptCount val="12"/>
                <c:pt idx="0">
                  <c:v>7841</c:v>
                </c:pt>
                <c:pt idx="1">
                  <c:v>7812</c:v>
                </c:pt>
                <c:pt idx="2">
                  <c:v>7831</c:v>
                </c:pt>
                <c:pt idx="3">
                  <c:v>7767</c:v>
                </c:pt>
                <c:pt idx="4">
                  <c:v>7610</c:v>
                </c:pt>
                <c:pt idx="5">
                  <c:v>7563</c:v>
                </c:pt>
                <c:pt idx="6">
                  <c:v>7557</c:v>
                </c:pt>
                <c:pt idx="7">
                  <c:v>7581</c:v>
                </c:pt>
                <c:pt idx="8">
                  <c:v>7632</c:v>
                </c:pt>
                <c:pt idx="9">
                  <c:v>7671</c:v>
                </c:pt>
                <c:pt idx="10">
                  <c:v>7564</c:v>
                </c:pt>
                <c:pt idx="11">
                  <c:v>7493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4F-4CDC-AB83-77880BEF5BBD}"/>
            </c:ext>
          </c:extLst>
        </c:ser>
        <c:ser>
          <c:idx val="2"/>
          <c:order val="2"/>
          <c:tx>
            <c:strRef>
              <c:f>'North Region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'North Region Data FY 17-18'!$B$4:$M$4</c:f>
              <c:numCache>
                <c:formatCode>#,##0</c:formatCode>
                <c:ptCount val="12"/>
                <c:pt idx="0">
                  <c:v>6081</c:v>
                </c:pt>
                <c:pt idx="1">
                  <c:v>6099</c:v>
                </c:pt>
                <c:pt idx="2">
                  <c:v>6092</c:v>
                </c:pt>
                <c:pt idx="3">
                  <c:v>6090</c:v>
                </c:pt>
                <c:pt idx="4">
                  <c:v>6006</c:v>
                </c:pt>
                <c:pt idx="5">
                  <c:v>5903</c:v>
                </c:pt>
                <c:pt idx="6">
                  <c:v>5933</c:v>
                </c:pt>
                <c:pt idx="7">
                  <c:v>5909</c:v>
                </c:pt>
                <c:pt idx="8">
                  <c:v>5955</c:v>
                </c:pt>
                <c:pt idx="9">
                  <c:v>6017</c:v>
                </c:pt>
                <c:pt idx="10">
                  <c:v>5865</c:v>
                </c:pt>
                <c:pt idx="11">
                  <c:v>5851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4F-4CDC-AB83-77880BEF5BBD}"/>
            </c:ext>
          </c:extLst>
        </c:ser>
        <c:ser>
          <c:idx val="3"/>
          <c:order val="3"/>
          <c:tx>
            <c:strRef>
              <c:f>'North Region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'North Region Data FY 17-18'!$B$5:$M$5</c:f>
              <c:numCache>
                <c:formatCode>#,##0</c:formatCode>
                <c:ptCount val="12"/>
                <c:pt idx="0">
                  <c:v>1748</c:v>
                </c:pt>
                <c:pt idx="1">
                  <c:v>1698</c:v>
                </c:pt>
                <c:pt idx="2">
                  <c:v>1724</c:v>
                </c:pt>
                <c:pt idx="3">
                  <c:v>1660</c:v>
                </c:pt>
                <c:pt idx="4">
                  <c:v>1601</c:v>
                </c:pt>
                <c:pt idx="5">
                  <c:v>1640</c:v>
                </c:pt>
                <c:pt idx="6">
                  <c:v>1620</c:v>
                </c:pt>
                <c:pt idx="7">
                  <c:v>1638</c:v>
                </c:pt>
                <c:pt idx="8">
                  <c:v>1662</c:v>
                </c:pt>
                <c:pt idx="9">
                  <c:v>1628</c:v>
                </c:pt>
                <c:pt idx="10">
                  <c:v>1672</c:v>
                </c:pt>
                <c:pt idx="11">
                  <c:v>1618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4F-4CDC-AB83-77880BEF5BBD}"/>
            </c:ext>
          </c:extLst>
        </c:ser>
        <c:ser>
          <c:idx val="4"/>
          <c:order val="4"/>
          <c:tx>
            <c:strRef>
              <c:f>'North Region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'North Region Data FY 17-18'!$B$6:$M$6</c:f>
              <c:numCache>
                <c:formatCode>#,##0</c:formatCode>
                <c:ptCount val="12"/>
                <c:pt idx="0">
                  <c:v>12</c:v>
                </c:pt>
                <c:pt idx="1">
                  <c:v>15</c:v>
                </c:pt>
                <c:pt idx="2">
                  <c:v>15</c:v>
                </c:pt>
                <c:pt idx="3">
                  <c:v>17</c:v>
                </c:pt>
                <c:pt idx="4">
                  <c:v>3</c:v>
                </c:pt>
                <c:pt idx="5">
                  <c:v>20</c:v>
                </c:pt>
                <c:pt idx="6">
                  <c:v>4</c:v>
                </c:pt>
                <c:pt idx="7">
                  <c:v>34</c:v>
                </c:pt>
                <c:pt idx="8">
                  <c:v>15</c:v>
                </c:pt>
                <c:pt idx="9">
                  <c:v>26</c:v>
                </c:pt>
                <c:pt idx="10">
                  <c:v>27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4F-4CDC-AB83-77880BEF5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88000"/>
        <c:axId val="123219328"/>
      </c:lineChart>
      <c:dateAx>
        <c:axId val="103488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3219328"/>
        <c:crosses val="autoZero"/>
        <c:auto val="1"/>
        <c:lblOffset val="100"/>
        <c:baseTimeUnit val="months"/>
      </c:dateAx>
      <c:valAx>
        <c:axId val="1232193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03488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53410009594598"/>
          <c:y val="0.11329997812773406"/>
          <c:w val="0.15187633335246212"/>
          <c:h val="0.836212270341207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980641148180176"/>
          <c:y val="2.208825459317585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902557406454844E-2"/>
          <c:y val="3.3874964714078935E-2"/>
          <c:w val="0.79106121156965936"/>
          <c:h val="0.88968978420031597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OS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9 OS Data FY 17-18'!$B$9:$M$9</c:f>
              <c:numCache>
                <c:formatCode>#,##0</c:formatCode>
                <c:ptCount val="12"/>
                <c:pt idx="0">
                  <c:v>222</c:v>
                </c:pt>
                <c:pt idx="1">
                  <c:v>216</c:v>
                </c:pt>
                <c:pt idx="2">
                  <c:v>220</c:v>
                </c:pt>
                <c:pt idx="3">
                  <c:v>217</c:v>
                </c:pt>
                <c:pt idx="4">
                  <c:v>218</c:v>
                </c:pt>
                <c:pt idx="5">
                  <c:v>219</c:v>
                </c:pt>
                <c:pt idx="6">
                  <c:v>219</c:v>
                </c:pt>
                <c:pt idx="7">
                  <c:v>214</c:v>
                </c:pt>
                <c:pt idx="8">
                  <c:v>219</c:v>
                </c:pt>
                <c:pt idx="9">
                  <c:v>216</c:v>
                </c:pt>
                <c:pt idx="10">
                  <c:v>215</c:v>
                </c:pt>
                <c:pt idx="11">
                  <c:v>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F6-41E6-AF41-172481F52921}"/>
            </c:ext>
          </c:extLst>
        </c:ser>
        <c:ser>
          <c:idx val="1"/>
          <c:order val="1"/>
          <c:tx>
            <c:strRef>
              <c:f>'Circuit 9 OS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9 OS Data FY 17-18'!$B$10:$M$10</c:f>
              <c:numCache>
                <c:formatCode>#,##0</c:formatCode>
                <c:ptCount val="12"/>
                <c:pt idx="0">
                  <c:v>212</c:v>
                </c:pt>
                <c:pt idx="1">
                  <c:v>206</c:v>
                </c:pt>
                <c:pt idx="2">
                  <c:v>210</c:v>
                </c:pt>
                <c:pt idx="3">
                  <c:v>207</c:v>
                </c:pt>
                <c:pt idx="4">
                  <c:v>208</c:v>
                </c:pt>
                <c:pt idx="5">
                  <c:v>209</c:v>
                </c:pt>
                <c:pt idx="6">
                  <c:v>209</c:v>
                </c:pt>
                <c:pt idx="7">
                  <c:v>204</c:v>
                </c:pt>
                <c:pt idx="8">
                  <c:v>209</c:v>
                </c:pt>
                <c:pt idx="9">
                  <c:v>206</c:v>
                </c:pt>
                <c:pt idx="10">
                  <c:v>205</c:v>
                </c:pt>
                <c:pt idx="11">
                  <c:v>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F6-41E6-AF41-172481F52921}"/>
            </c:ext>
          </c:extLst>
        </c:ser>
        <c:ser>
          <c:idx val="2"/>
          <c:order val="2"/>
          <c:tx>
            <c:strRef>
              <c:f>'Circuit 9 OS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9 OS Data FY 17-18'!$B$11:$M$11</c:f>
              <c:numCache>
                <c:formatCode>#,##0</c:formatCode>
                <c:ptCount val="12"/>
                <c:pt idx="0">
                  <c:v>135</c:v>
                </c:pt>
                <c:pt idx="1">
                  <c:v>143</c:v>
                </c:pt>
                <c:pt idx="2">
                  <c:v>141</c:v>
                </c:pt>
                <c:pt idx="3">
                  <c:v>143</c:v>
                </c:pt>
                <c:pt idx="4">
                  <c:v>140</c:v>
                </c:pt>
                <c:pt idx="5">
                  <c:v>133</c:v>
                </c:pt>
                <c:pt idx="6">
                  <c:v>138</c:v>
                </c:pt>
                <c:pt idx="7">
                  <c:v>132</c:v>
                </c:pt>
                <c:pt idx="8">
                  <c:v>130</c:v>
                </c:pt>
                <c:pt idx="9">
                  <c:v>128</c:v>
                </c:pt>
                <c:pt idx="10">
                  <c:v>125</c:v>
                </c:pt>
                <c:pt idx="11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F6-41E6-AF41-172481F52921}"/>
            </c:ext>
          </c:extLst>
        </c:ser>
        <c:ser>
          <c:idx val="3"/>
          <c:order val="3"/>
          <c:tx>
            <c:strRef>
              <c:f>'Circuit 9 OS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9 OS Data FY 17-18'!$B$12:$M$12</c:f>
              <c:numCache>
                <c:formatCode>#,##0</c:formatCode>
                <c:ptCount val="12"/>
                <c:pt idx="0">
                  <c:v>77</c:v>
                </c:pt>
                <c:pt idx="1">
                  <c:v>63</c:v>
                </c:pt>
                <c:pt idx="2">
                  <c:v>69</c:v>
                </c:pt>
                <c:pt idx="3">
                  <c:v>64</c:v>
                </c:pt>
                <c:pt idx="4">
                  <c:v>68</c:v>
                </c:pt>
                <c:pt idx="5">
                  <c:v>76</c:v>
                </c:pt>
                <c:pt idx="6">
                  <c:v>71</c:v>
                </c:pt>
                <c:pt idx="7">
                  <c:v>72</c:v>
                </c:pt>
                <c:pt idx="8">
                  <c:v>79</c:v>
                </c:pt>
                <c:pt idx="9">
                  <c:v>78</c:v>
                </c:pt>
                <c:pt idx="10">
                  <c:v>80</c:v>
                </c:pt>
                <c:pt idx="11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F6-41E6-AF41-172481F52921}"/>
            </c:ext>
          </c:extLst>
        </c:ser>
        <c:ser>
          <c:idx val="4"/>
          <c:order val="4"/>
          <c:tx>
            <c:strRef>
              <c:f>'Circuit 9 OS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9 OS Data FY 17-18'!$B$13:$M$13</c:f>
              <c:numCache>
                <c:formatCode>General</c:formatCode>
                <c:ptCount val="12"/>
                <c:pt idx="0">
                  <c:v>31</c:v>
                </c:pt>
                <c:pt idx="1">
                  <c:v>37</c:v>
                </c:pt>
                <c:pt idx="2">
                  <c:v>38</c:v>
                </c:pt>
                <c:pt idx="3">
                  <c:v>40</c:v>
                </c:pt>
                <c:pt idx="4">
                  <c:v>39</c:v>
                </c:pt>
                <c:pt idx="5">
                  <c:v>40</c:v>
                </c:pt>
                <c:pt idx="6">
                  <c:v>36</c:v>
                </c:pt>
                <c:pt idx="7">
                  <c:v>41</c:v>
                </c:pt>
                <c:pt idx="8">
                  <c:v>38</c:v>
                </c:pt>
                <c:pt idx="9">
                  <c:v>39</c:v>
                </c:pt>
                <c:pt idx="10">
                  <c:v>46</c:v>
                </c:pt>
                <c:pt idx="11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F6-41E6-AF41-172481F52921}"/>
            </c:ext>
          </c:extLst>
        </c:ser>
        <c:ser>
          <c:idx val="5"/>
          <c:order val="5"/>
          <c:tx>
            <c:strRef>
              <c:f>'Circuit 9 OS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9 OS Data FY 17-18'!$B$14:$M$14</c:f>
              <c:numCache>
                <c:formatCode>#,##0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F6-41E6-AF41-172481F52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51456"/>
        <c:axId val="213350592"/>
      </c:lineChart>
      <c:dateAx>
        <c:axId val="2088514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3350592"/>
        <c:crosses val="autoZero"/>
        <c:auto val="1"/>
        <c:lblOffset val="100"/>
        <c:baseTimeUnit val="months"/>
      </c:dateAx>
      <c:valAx>
        <c:axId val="2133505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088514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856320705576548"/>
          <c:y val="6.6864610673665795E-2"/>
          <c:w val="0.16143679294423458"/>
          <c:h val="0.9331353893263342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656860811473714"/>
          <c:y val="2.897528433945756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86143860155158E-2"/>
          <c:y val="4.217481361838317E-2"/>
          <c:w val="0.80651950953039553"/>
          <c:h val="0.86838254593175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9 OS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9 OS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9 OS Data FY 17-18'!$B$17:$M$17</c:f>
              <c:numCache>
                <c:formatCode>#,##0</c:formatCode>
                <c:ptCount val="12"/>
                <c:pt idx="0">
                  <c:v>9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0-454D-AD08-D264B5289257}"/>
            </c:ext>
          </c:extLst>
        </c:ser>
        <c:ser>
          <c:idx val="1"/>
          <c:order val="1"/>
          <c:tx>
            <c:strRef>
              <c:f>'Circuit 9 OS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9 OS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9 OS Data FY 17-18'!$B$18:$M$18</c:f>
              <c:numCache>
                <c:formatCode>#,##0</c:formatCode>
                <c:ptCount val="12"/>
                <c:pt idx="0">
                  <c:v>8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A0-454D-AD08-D264B5289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851968"/>
        <c:axId val="266633792"/>
      </c:barChart>
      <c:dateAx>
        <c:axId val="208851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6633792"/>
        <c:crosses val="autoZero"/>
        <c:auto val="1"/>
        <c:lblOffset val="100"/>
        <c:baseTimeUnit val="months"/>
      </c:dateAx>
      <c:valAx>
        <c:axId val="2666337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8851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623790867711614"/>
          <c:y val="0.10922013667631929"/>
          <c:w val="0.13376209132288383"/>
          <c:h val="0.7904772123978761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Child Representation</a:t>
            </a:r>
            <a:endParaRPr lang="en-US" sz="1400"/>
          </a:p>
        </c:rich>
      </c:tx>
      <c:layout>
        <c:manualLayout>
          <c:xMode val="edge"/>
          <c:yMode val="edge"/>
          <c:x val="6.9042525753644987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8152988608382718E-2"/>
          <c:w val="0.77573453199823861"/>
          <c:h val="0.87161061898512682"/>
        </c:manualLayout>
      </c:layout>
      <c:lineChart>
        <c:grouping val="standard"/>
        <c:varyColors val="0"/>
        <c:ser>
          <c:idx val="0"/>
          <c:order val="0"/>
          <c:tx>
            <c:strRef>
              <c:f>'Circuit 10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10 Data FY 17-18'!$B$2:$M$2</c:f>
              <c:numCache>
                <c:formatCode>#,##0</c:formatCode>
                <c:ptCount val="12"/>
                <c:pt idx="0">
                  <c:v>1751</c:v>
                </c:pt>
                <c:pt idx="1">
                  <c:v>1768</c:v>
                </c:pt>
                <c:pt idx="2">
                  <c:v>1797</c:v>
                </c:pt>
                <c:pt idx="3">
                  <c:v>1802</c:v>
                </c:pt>
                <c:pt idx="4">
                  <c:v>1802</c:v>
                </c:pt>
                <c:pt idx="5">
                  <c:v>1806</c:v>
                </c:pt>
                <c:pt idx="6">
                  <c:v>1808</c:v>
                </c:pt>
                <c:pt idx="7">
                  <c:v>1814</c:v>
                </c:pt>
                <c:pt idx="8">
                  <c:v>1828</c:v>
                </c:pt>
                <c:pt idx="9">
                  <c:v>1786</c:v>
                </c:pt>
                <c:pt idx="10">
                  <c:v>1751</c:v>
                </c:pt>
                <c:pt idx="11">
                  <c:v>1765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71-436F-BB36-97B366030CAD}"/>
            </c:ext>
          </c:extLst>
        </c:ser>
        <c:ser>
          <c:idx val="1"/>
          <c:order val="1"/>
          <c:tx>
            <c:strRef>
              <c:f>'Circuit 10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10 Data FY 17-18'!$B$3:$M$3</c:f>
              <c:numCache>
                <c:formatCode>#,##0</c:formatCode>
                <c:ptCount val="12"/>
                <c:pt idx="0">
                  <c:v>1511</c:v>
                </c:pt>
                <c:pt idx="1">
                  <c:v>1504</c:v>
                </c:pt>
                <c:pt idx="2">
                  <c:v>1504</c:v>
                </c:pt>
                <c:pt idx="3">
                  <c:v>1500</c:v>
                </c:pt>
                <c:pt idx="4">
                  <c:v>1510</c:v>
                </c:pt>
                <c:pt idx="5">
                  <c:v>1517</c:v>
                </c:pt>
                <c:pt idx="6">
                  <c:v>1478</c:v>
                </c:pt>
                <c:pt idx="7">
                  <c:v>1483</c:v>
                </c:pt>
                <c:pt idx="8">
                  <c:v>1463</c:v>
                </c:pt>
                <c:pt idx="9">
                  <c:v>1445</c:v>
                </c:pt>
                <c:pt idx="10">
                  <c:v>1401</c:v>
                </c:pt>
                <c:pt idx="11">
                  <c:v>1378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71-436F-BB36-97B366030CAD}"/>
            </c:ext>
          </c:extLst>
        </c:ser>
        <c:ser>
          <c:idx val="2"/>
          <c:order val="2"/>
          <c:tx>
            <c:strRef>
              <c:f>'Circuit 10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10 Data FY 17-18'!$B$4:$M$4</c:f>
              <c:numCache>
                <c:formatCode>#,##0</c:formatCode>
                <c:ptCount val="12"/>
                <c:pt idx="0">
                  <c:v>1311</c:v>
                </c:pt>
                <c:pt idx="1">
                  <c:v>1308</c:v>
                </c:pt>
                <c:pt idx="2">
                  <c:v>1302</c:v>
                </c:pt>
                <c:pt idx="3">
                  <c:v>1289</c:v>
                </c:pt>
                <c:pt idx="4">
                  <c:v>1296</c:v>
                </c:pt>
                <c:pt idx="5">
                  <c:v>1288</c:v>
                </c:pt>
                <c:pt idx="6">
                  <c:v>1271</c:v>
                </c:pt>
                <c:pt idx="7">
                  <c:v>1267</c:v>
                </c:pt>
                <c:pt idx="8">
                  <c:v>1248</c:v>
                </c:pt>
                <c:pt idx="9">
                  <c:v>1220</c:v>
                </c:pt>
                <c:pt idx="10">
                  <c:v>1182</c:v>
                </c:pt>
                <c:pt idx="11">
                  <c:v>1181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71-436F-BB36-97B366030CAD}"/>
            </c:ext>
          </c:extLst>
        </c:ser>
        <c:ser>
          <c:idx val="3"/>
          <c:order val="3"/>
          <c:tx>
            <c:strRef>
              <c:f>'Circuit 10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10 Data FY 17-18'!$B$5:$M$5</c:f>
              <c:numCache>
                <c:formatCode>#,##0</c:formatCode>
                <c:ptCount val="12"/>
                <c:pt idx="0">
                  <c:v>189</c:v>
                </c:pt>
                <c:pt idx="1">
                  <c:v>183</c:v>
                </c:pt>
                <c:pt idx="2">
                  <c:v>192</c:v>
                </c:pt>
                <c:pt idx="3">
                  <c:v>197</c:v>
                </c:pt>
                <c:pt idx="4">
                  <c:v>193</c:v>
                </c:pt>
                <c:pt idx="5">
                  <c:v>209</c:v>
                </c:pt>
                <c:pt idx="6">
                  <c:v>194</c:v>
                </c:pt>
                <c:pt idx="7">
                  <c:v>199</c:v>
                </c:pt>
                <c:pt idx="8">
                  <c:v>207</c:v>
                </c:pt>
                <c:pt idx="9">
                  <c:v>196</c:v>
                </c:pt>
                <c:pt idx="10">
                  <c:v>201</c:v>
                </c:pt>
                <c:pt idx="11">
                  <c:v>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71-436F-BB36-97B366030CAD}"/>
            </c:ext>
          </c:extLst>
        </c:ser>
        <c:ser>
          <c:idx val="4"/>
          <c:order val="4"/>
          <c:tx>
            <c:strRef>
              <c:f>'Circuit 10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10 Data FY 17-18'!$B$6:$M$6</c:f>
              <c:numCache>
                <c:formatCode>#,##0</c:formatCode>
                <c:ptCount val="12"/>
                <c:pt idx="0">
                  <c:v>11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21</c:v>
                </c:pt>
                <c:pt idx="5">
                  <c:v>20</c:v>
                </c:pt>
                <c:pt idx="6">
                  <c:v>13</c:v>
                </c:pt>
                <c:pt idx="7">
                  <c:v>17</c:v>
                </c:pt>
                <c:pt idx="8">
                  <c:v>8</c:v>
                </c:pt>
                <c:pt idx="9">
                  <c:v>29</c:v>
                </c:pt>
                <c:pt idx="10">
                  <c:v>18</c:v>
                </c:pt>
                <c:pt idx="11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71-436F-BB36-97B366030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35744"/>
        <c:axId val="266636096"/>
      </c:lineChart>
      <c:dateAx>
        <c:axId val="2119357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6636096"/>
        <c:crosses val="autoZero"/>
        <c:auto val="1"/>
        <c:lblOffset val="100"/>
        <c:baseTimeUnit val="months"/>
      </c:dateAx>
      <c:valAx>
        <c:axId val="2666360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19357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8670773159771"/>
          <c:y val="4.5679302973726237E-2"/>
          <c:w val="0.15213286200496615"/>
          <c:h val="0.8813511592300962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882794997446131"/>
          <c:y val="3.115157480314960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514258971992591E-2"/>
          <c:y val="3.4587288738440407E-2"/>
          <c:w val="0.79262434465018561"/>
          <c:h val="0.88737017685873376"/>
        </c:manualLayout>
      </c:layout>
      <c:lineChart>
        <c:grouping val="standard"/>
        <c:varyColors val="0"/>
        <c:ser>
          <c:idx val="0"/>
          <c:order val="0"/>
          <c:tx>
            <c:strRef>
              <c:f>'Circuit 10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10 Data FY 17-18'!$B$9:$M$9</c:f>
              <c:numCache>
                <c:formatCode>#,##0</c:formatCode>
                <c:ptCount val="12"/>
                <c:pt idx="0">
                  <c:v>805</c:v>
                </c:pt>
                <c:pt idx="1">
                  <c:v>823</c:v>
                </c:pt>
                <c:pt idx="2">
                  <c:v>820</c:v>
                </c:pt>
                <c:pt idx="3">
                  <c:v>820</c:v>
                </c:pt>
                <c:pt idx="4">
                  <c:v>831</c:v>
                </c:pt>
                <c:pt idx="5">
                  <c:v>833</c:v>
                </c:pt>
                <c:pt idx="6">
                  <c:v>840</c:v>
                </c:pt>
                <c:pt idx="7">
                  <c:v>823</c:v>
                </c:pt>
                <c:pt idx="8">
                  <c:v>825</c:v>
                </c:pt>
                <c:pt idx="9">
                  <c:v>827</c:v>
                </c:pt>
                <c:pt idx="10">
                  <c:v>823</c:v>
                </c:pt>
                <c:pt idx="11">
                  <c:v>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C4-4961-9F2A-0F173EBF75D9}"/>
            </c:ext>
          </c:extLst>
        </c:ser>
        <c:ser>
          <c:idx val="1"/>
          <c:order val="1"/>
          <c:tx>
            <c:strRef>
              <c:f>'Circuit 10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10 Data FY 17-18'!$B$10:$M$10</c:f>
              <c:numCache>
                <c:formatCode>#,##0</c:formatCode>
                <c:ptCount val="12"/>
                <c:pt idx="0">
                  <c:v>773</c:v>
                </c:pt>
                <c:pt idx="1">
                  <c:v>791</c:v>
                </c:pt>
                <c:pt idx="2">
                  <c:v>787</c:v>
                </c:pt>
                <c:pt idx="3">
                  <c:v>787</c:v>
                </c:pt>
                <c:pt idx="4">
                  <c:v>798</c:v>
                </c:pt>
                <c:pt idx="5">
                  <c:v>800</c:v>
                </c:pt>
                <c:pt idx="6">
                  <c:v>807</c:v>
                </c:pt>
                <c:pt idx="7">
                  <c:v>790</c:v>
                </c:pt>
                <c:pt idx="8">
                  <c:v>792</c:v>
                </c:pt>
                <c:pt idx="9">
                  <c:v>796</c:v>
                </c:pt>
                <c:pt idx="10">
                  <c:v>792</c:v>
                </c:pt>
                <c:pt idx="11">
                  <c:v>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C4-4961-9F2A-0F173EBF75D9}"/>
            </c:ext>
          </c:extLst>
        </c:ser>
        <c:ser>
          <c:idx val="2"/>
          <c:order val="2"/>
          <c:tx>
            <c:strRef>
              <c:f>'Circuit 10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10 Data FY 17-18'!$B$11:$M$11</c:f>
              <c:numCache>
                <c:formatCode>#,##0</c:formatCode>
                <c:ptCount val="12"/>
                <c:pt idx="0">
                  <c:v>576</c:v>
                </c:pt>
                <c:pt idx="1">
                  <c:v>593</c:v>
                </c:pt>
                <c:pt idx="2">
                  <c:v>578</c:v>
                </c:pt>
                <c:pt idx="3">
                  <c:v>578</c:v>
                </c:pt>
                <c:pt idx="4">
                  <c:v>575</c:v>
                </c:pt>
                <c:pt idx="5">
                  <c:v>571</c:v>
                </c:pt>
                <c:pt idx="6">
                  <c:v>583</c:v>
                </c:pt>
                <c:pt idx="7">
                  <c:v>566</c:v>
                </c:pt>
                <c:pt idx="8">
                  <c:v>570</c:v>
                </c:pt>
                <c:pt idx="9">
                  <c:v>558</c:v>
                </c:pt>
                <c:pt idx="10">
                  <c:v>546</c:v>
                </c:pt>
                <c:pt idx="11">
                  <c:v>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C4-4961-9F2A-0F173EBF75D9}"/>
            </c:ext>
          </c:extLst>
        </c:ser>
        <c:ser>
          <c:idx val="3"/>
          <c:order val="3"/>
          <c:tx>
            <c:strRef>
              <c:f>'Circuit 10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10 Data FY 17-18'!$B$12:$M$12</c:f>
              <c:numCache>
                <c:formatCode>#,##0</c:formatCode>
                <c:ptCount val="12"/>
                <c:pt idx="0">
                  <c:v>197</c:v>
                </c:pt>
                <c:pt idx="1">
                  <c:v>198</c:v>
                </c:pt>
                <c:pt idx="2">
                  <c:v>209</c:v>
                </c:pt>
                <c:pt idx="3">
                  <c:v>209</c:v>
                </c:pt>
                <c:pt idx="4">
                  <c:v>223</c:v>
                </c:pt>
                <c:pt idx="5">
                  <c:v>229</c:v>
                </c:pt>
                <c:pt idx="6">
                  <c:v>224</c:v>
                </c:pt>
                <c:pt idx="7">
                  <c:v>224</c:v>
                </c:pt>
                <c:pt idx="8">
                  <c:v>222</c:v>
                </c:pt>
                <c:pt idx="9">
                  <c:v>238</c:v>
                </c:pt>
                <c:pt idx="10">
                  <c:v>246</c:v>
                </c:pt>
                <c:pt idx="11">
                  <c:v>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C4-4961-9F2A-0F173EBF75D9}"/>
            </c:ext>
          </c:extLst>
        </c:ser>
        <c:ser>
          <c:idx val="4"/>
          <c:order val="4"/>
          <c:tx>
            <c:strRef>
              <c:f>'Circuit 10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10 Data FY 17-18'!$B$13:$M$13</c:f>
              <c:numCache>
                <c:formatCode>General</c:formatCode>
                <c:ptCount val="12"/>
                <c:pt idx="0">
                  <c:v>93</c:v>
                </c:pt>
                <c:pt idx="1">
                  <c:v>93</c:v>
                </c:pt>
                <c:pt idx="2">
                  <c:v>88</c:v>
                </c:pt>
                <c:pt idx="3">
                  <c:v>91</c:v>
                </c:pt>
                <c:pt idx="4">
                  <c:v>99</c:v>
                </c:pt>
                <c:pt idx="5">
                  <c:v>102</c:v>
                </c:pt>
                <c:pt idx="6">
                  <c:v>110</c:v>
                </c:pt>
                <c:pt idx="7">
                  <c:v>129</c:v>
                </c:pt>
                <c:pt idx="8">
                  <c:v>126</c:v>
                </c:pt>
                <c:pt idx="9">
                  <c:v>128</c:v>
                </c:pt>
                <c:pt idx="10">
                  <c:v>126</c:v>
                </c:pt>
                <c:pt idx="11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C4-4961-9F2A-0F173EBF75D9}"/>
            </c:ext>
          </c:extLst>
        </c:ser>
        <c:ser>
          <c:idx val="5"/>
          <c:order val="5"/>
          <c:tx>
            <c:strRef>
              <c:f>'Circuit 10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10 Data FY 17-18'!$B$14:$M$14</c:f>
              <c:numCache>
                <c:formatCode>#,##0</c:formatCode>
                <c:ptCount val="12"/>
                <c:pt idx="0">
                  <c:v>32</c:v>
                </c:pt>
                <c:pt idx="1">
                  <c:v>32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C4-4961-9F2A-0F173EBF7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260416"/>
        <c:axId val="266638400"/>
      </c:lineChart>
      <c:dateAx>
        <c:axId val="26726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6638400"/>
        <c:crosses val="autoZero"/>
        <c:auto val="1"/>
        <c:lblOffset val="100"/>
        <c:baseTimeUnit val="months"/>
      </c:dateAx>
      <c:valAx>
        <c:axId val="2666384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672604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923990715033448"/>
          <c:y val="6.1256014873140863E-2"/>
          <c:w val="0.15076009284966546"/>
          <c:h val="0.9322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177572456622111"/>
          <c:y val="1.524496937882763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5540080611310867E-2"/>
          <c:y val="7.6658191163604547E-2"/>
          <c:w val="0.79408036908390978"/>
          <c:h val="0.8173400846140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10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10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10 Data FY 17-18'!$B$17:$M$17</c:f>
              <c:numCache>
                <c:formatCode>#,##0</c:formatCode>
                <c:ptCount val="12"/>
                <c:pt idx="0">
                  <c:v>25</c:v>
                </c:pt>
                <c:pt idx="1">
                  <c:v>21</c:v>
                </c:pt>
                <c:pt idx="2">
                  <c:v>11</c:v>
                </c:pt>
                <c:pt idx="3">
                  <c:v>14</c:v>
                </c:pt>
                <c:pt idx="4">
                  <c:v>19</c:v>
                </c:pt>
                <c:pt idx="5">
                  <c:v>17</c:v>
                </c:pt>
                <c:pt idx="6">
                  <c:v>18</c:v>
                </c:pt>
                <c:pt idx="7">
                  <c:v>0</c:v>
                </c:pt>
                <c:pt idx="8">
                  <c:v>15</c:v>
                </c:pt>
                <c:pt idx="9">
                  <c:v>15</c:v>
                </c:pt>
                <c:pt idx="10">
                  <c:v>11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7-4BEA-BC48-26F761DC77E5}"/>
            </c:ext>
          </c:extLst>
        </c:ser>
        <c:ser>
          <c:idx val="1"/>
          <c:order val="1"/>
          <c:tx>
            <c:strRef>
              <c:f>'Circuit 10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10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10 Data FY 17-18'!$B$18:$M$18</c:f>
              <c:numCache>
                <c:formatCode>#,##0</c:formatCode>
                <c:ptCount val="12"/>
                <c:pt idx="0">
                  <c:v>16</c:v>
                </c:pt>
                <c:pt idx="1">
                  <c:v>13</c:v>
                </c:pt>
                <c:pt idx="2">
                  <c:v>15</c:v>
                </c:pt>
                <c:pt idx="3">
                  <c:v>9</c:v>
                </c:pt>
                <c:pt idx="4">
                  <c:v>15</c:v>
                </c:pt>
                <c:pt idx="5">
                  <c:v>15</c:v>
                </c:pt>
                <c:pt idx="6">
                  <c:v>17</c:v>
                </c:pt>
                <c:pt idx="7">
                  <c:v>11</c:v>
                </c:pt>
                <c:pt idx="8">
                  <c:v>14</c:v>
                </c:pt>
                <c:pt idx="9">
                  <c:v>15</c:v>
                </c:pt>
                <c:pt idx="10">
                  <c:v>11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07-4BEA-BC48-26F761DC7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261440"/>
        <c:axId val="266640704"/>
      </c:barChart>
      <c:dateAx>
        <c:axId val="2672614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6640704"/>
        <c:crosses val="autoZero"/>
        <c:auto val="1"/>
        <c:lblOffset val="100"/>
        <c:baseTimeUnit val="months"/>
      </c:dateAx>
      <c:valAx>
        <c:axId val="266640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67261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706877060442398"/>
          <c:y val="6.5314626040016963E-2"/>
          <c:w val="0.15293122939557596"/>
          <c:h val="0.9346853739599830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  <a:endParaRPr lang="en-US"/>
          </a:p>
        </c:rich>
      </c:tx>
      <c:layout>
        <c:manualLayout>
          <c:xMode val="edge"/>
          <c:yMode val="edge"/>
          <c:x val="0.407073324195742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22576648101686E-2"/>
          <c:y val="3.8550415573053366E-2"/>
          <c:w val="0.77626689494318168"/>
          <c:h val="0.8320860673665792"/>
        </c:manualLayout>
      </c:layout>
      <c:lineChart>
        <c:grouping val="standard"/>
        <c:varyColors val="0"/>
        <c:ser>
          <c:idx val="0"/>
          <c:order val="0"/>
          <c:tx>
            <c:strRef>
              <c:f>'Circuit 11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11 Data FY 17-18'!$B$2:$M$2</c:f>
              <c:numCache>
                <c:formatCode>#,##0</c:formatCode>
                <c:ptCount val="12"/>
                <c:pt idx="0">
                  <c:v>2660</c:v>
                </c:pt>
                <c:pt idx="1">
                  <c:v>2666</c:v>
                </c:pt>
                <c:pt idx="2">
                  <c:v>2657</c:v>
                </c:pt>
                <c:pt idx="3">
                  <c:v>2697</c:v>
                </c:pt>
                <c:pt idx="4">
                  <c:v>2663</c:v>
                </c:pt>
                <c:pt idx="5">
                  <c:v>2679</c:v>
                </c:pt>
                <c:pt idx="6">
                  <c:v>2695</c:v>
                </c:pt>
                <c:pt idx="7">
                  <c:v>2712</c:v>
                </c:pt>
                <c:pt idx="8">
                  <c:v>2698</c:v>
                </c:pt>
                <c:pt idx="9">
                  <c:v>2613</c:v>
                </c:pt>
                <c:pt idx="10">
                  <c:v>2576</c:v>
                </c:pt>
                <c:pt idx="11">
                  <c:v>2531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E9-46ED-992B-E06C7899D574}"/>
            </c:ext>
          </c:extLst>
        </c:ser>
        <c:ser>
          <c:idx val="1"/>
          <c:order val="1"/>
          <c:tx>
            <c:strRef>
              <c:f>'Circuit 11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11 Data FY 17-18'!$B$3:$M$3</c:f>
              <c:numCache>
                <c:formatCode>#,##0</c:formatCode>
                <c:ptCount val="12"/>
                <c:pt idx="0">
                  <c:v>2107</c:v>
                </c:pt>
                <c:pt idx="1">
                  <c:v>2128</c:v>
                </c:pt>
                <c:pt idx="2">
                  <c:v>2182</c:v>
                </c:pt>
                <c:pt idx="3">
                  <c:v>2222</c:v>
                </c:pt>
                <c:pt idx="4">
                  <c:v>2222</c:v>
                </c:pt>
                <c:pt idx="5">
                  <c:v>2256</c:v>
                </c:pt>
                <c:pt idx="6">
                  <c:v>2271</c:v>
                </c:pt>
                <c:pt idx="7">
                  <c:v>2285</c:v>
                </c:pt>
                <c:pt idx="8">
                  <c:v>2290</c:v>
                </c:pt>
                <c:pt idx="9">
                  <c:v>2266</c:v>
                </c:pt>
                <c:pt idx="10">
                  <c:v>2204</c:v>
                </c:pt>
                <c:pt idx="11">
                  <c:v>2201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E9-46ED-992B-E06C7899D574}"/>
            </c:ext>
          </c:extLst>
        </c:ser>
        <c:ser>
          <c:idx val="2"/>
          <c:order val="2"/>
          <c:tx>
            <c:strRef>
              <c:f>'Circuit 11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11 Data FY 17-18'!$B$4:$M$4</c:f>
              <c:numCache>
                <c:formatCode>#,##0</c:formatCode>
                <c:ptCount val="12"/>
                <c:pt idx="0">
                  <c:v>995</c:v>
                </c:pt>
                <c:pt idx="1">
                  <c:v>954</c:v>
                </c:pt>
                <c:pt idx="2">
                  <c:v>953</c:v>
                </c:pt>
                <c:pt idx="3">
                  <c:v>973</c:v>
                </c:pt>
                <c:pt idx="4">
                  <c:v>983</c:v>
                </c:pt>
                <c:pt idx="5">
                  <c:v>1013</c:v>
                </c:pt>
                <c:pt idx="6">
                  <c:v>1037</c:v>
                </c:pt>
                <c:pt idx="7">
                  <c:v>1023</c:v>
                </c:pt>
                <c:pt idx="8">
                  <c:v>1033</c:v>
                </c:pt>
                <c:pt idx="9">
                  <c:v>1043</c:v>
                </c:pt>
                <c:pt idx="10">
                  <c:v>998</c:v>
                </c:pt>
                <c:pt idx="11">
                  <c:v>1001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E9-46ED-992B-E06C7899D574}"/>
            </c:ext>
          </c:extLst>
        </c:ser>
        <c:ser>
          <c:idx val="3"/>
          <c:order val="3"/>
          <c:tx>
            <c:strRef>
              <c:f>'Circuit 11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11 Data FY 17-18'!$B$5:$M$5</c:f>
              <c:numCache>
                <c:formatCode>#,##0</c:formatCode>
                <c:ptCount val="12"/>
                <c:pt idx="0">
                  <c:v>1109</c:v>
                </c:pt>
                <c:pt idx="1">
                  <c:v>1171</c:v>
                </c:pt>
                <c:pt idx="2">
                  <c:v>1227</c:v>
                </c:pt>
                <c:pt idx="3">
                  <c:v>1245</c:v>
                </c:pt>
                <c:pt idx="4">
                  <c:v>1230</c:v>
                </c:pt>
                <c:pt idx="5">
                  <c:v>1235</c:v>
                </c:pt>
                <c:pt idx="6">
                  <c:v>1229</c:v>
                </c:pt>
                <c:pt idx="7">
                  <c:v>1257</c:v>
                </c:pt>
                <c:pt idx="8">
                  <c:v>1253</c:v>
                </c:pt>
                <c:pt idx="9">
                  <c:v>1218</c:v>
                </c:pt>
                <c:pt idx="10">
                  <c:v>1195</c:v>
                </c:pt>
                <c:pt idx="11">
                  <c:v>1184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E9-46ED-992B-E06C7899D574}"/>
            </c:ext>
          </c:extLst>
        </c:ser>
        <c:ser>
          <c:idx val="4"/>
          <c:order val="4"/>
          <c:tx>
            <c:strRef>
              <c:f>'Circuit 11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11 Data FY 17-18'!$B$6:$M$6</c:f>
              <c:numCache>
                <c:formatCode>#,##0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11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E9-46ED-992B-E06C7899D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486784"/>
        <c:axId val="266962624"/>
      </c:lineChart>
      <c:dateAx>
        <c:axId val="266486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6962624"/>
        <c:crosses val="autoZero"/>
        <c:auto val="1"/>
        <c:lblOffset val="100"/>
        <c:baseTimeUnit val="months"/>
      </c:dateAx>
      <c:valAx>
        <c:axId val="2669626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664867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875151082993239"/>
          <c:y val="9.3030129046369217E-2"/>
          <c:w val="0.15124847900352278"/>
          <c:h val="0.8826643153980752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85680113685211"/>
          <c:y val="3.174486001749781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764285690342347E-2"/>
          <c:y val="3.524609423822022E-2"/>
          <c:w val="0.79780935429048372"/>
          <c:h val="0.88522484689413827"/>
        </c:manualLayout>
      </c:layout>
      <c:lineChart>
        <c:grouping val="standard"/>
        <c:varyColors val="0"/>
        <c:ser>
          <c:idx val="0"/>
          <c:order val="0"/>
          <c:tx>
            <c:strRef>
              <c:f>'Circuit 11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11 Data FY 17-18'!$B$9:$M$9</c:f>
              <c:numCache>
                <c:formatCode>#,##0</c:formatCode>
                <c:ptCount val="12"/>
                <c:pt idx="0">
                  <c:v>700</c:v>
                </c:pt>
                <c:pt idx="1">
                  <c:v>710</c:v>
                </c:pt>
                <c:pt idx="2">
                  <c:v>720</c:v>
                </c:pt>
                <c:pt idx="3">
                  <c:v>735</c:v>
                </c:pt>
                <c:pt idx="4">
                  <c:v>739</c:v>
                </c:pt>
                <c:pt idx="5">
                  <c:v>751</c:v>
                </c:pt>
                <c:pt idx="6">
                  <c:v>752</c:v>
                </c:pt>
                <c:pt idx="7">
                  <c:v>744</c:v>
                </c:pt>
                <c:pt idx="8">
                  <c:v>760</c:v>
                </c:pt>
                <c:pt idx="9">
                  <c:v>746</c:v>
                </c:pt>
                <c:pt idx="10">
                  <c:v>761</c:v>
                </c:pt>
                <c:pt idx="11">
                  <c:v>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03-4AF4-BB1B-AFAA6258EFB3}"/>
            </c:ext>
          </c:extLst>
        </c:ser>
        <c:ser>
          <c:idx val="1"/>
          <c:order val="1"/>
          <c:tx>
            <c:strRef>
              <c:f>'Circuit 11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11 Data FY 17-18'!$B$10:$M$10</c:f>
              <c:numCache>
                <c:formatCode>#,##0</c:formatCode>
                <c:ptCount val="12"/>
                <c:pt idx="0">
                  <c:v>652</c:v>
                </c:pt>
                <c:pt idx="1">
                  <c:v>664</c:v>
                </c:pt>
                <c:pt idx="2">
                  <c:v>674</c:v>
                </c:pt>
                <c:pt idx="3">
                  <c:v>687</c:v>
                </c:pt>
                <c:pt idx="4">
                  <c:v>691</c:v>
                </c:pt>
                <c:pt idx="5">
                  <c:v>704</c:v>
                </c:pt>
                <c:pt idx="6">
                  <c:v>704</c:v>
                </c:pt>
                <c:pt idx="7">
                  <c:v>709</c:v>
                </c:pt>
                <c:pt idx="8">
                  <c:v>732</c:v>
                </c:pt>
                <c:pt idx="9">
                  <c:v>736</c:v>
                </c:pt>
                <c:pt idx="10">
                  <c:v>751</c:v>
                </c:pt>
                <c:pt idx="11">
                  <c:v>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03-4AF4-BB1B-AFAA6258EFB3}"/>
            </c:ext>
          </c:extLst>
        </c:ser>
        <c:ser>
          <c:idx val="2"/>
          <c:order val="2"/>
          <c:tx>
            <c:strRef>
              <c:f>'Circuit 11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11 Data FY 17-18'!$B$11:$M$11</c:f>
              <c:numCache>
                <c:formatCode>#,##0</c:formatCode>
                <c:ptCount val="12"/>
                <c:pt idx="0">
                  <c:v>448</c:v>
                </c:pt>
                <c:pt idx="1">
                  <c:v>455</c:v>
                </c:pt>
                <c:pt idx="2">
                  <c:v>447</c:v>
                </c:pt>
                <c:pt idx="3">
                  <c:v>457</c:v>
                </c:pt>
                <c:pt idx="4">
                  <c:v>455</c:v>
                </c:pt>
                <c:pt idx="5">
                  <c:v>454</c:v>
                </c:pt>
                <c:pt idx="6">
                  <c:v>465</c:v>
                </c:pt>
                <c:pt idx="7">
                  <c:v>471</c:v>
                </c:pt>
                <c:pt idx="8">
                  <c:v>473</c:v>
                </c:pt>
                <c:pt idx="9">
                  <c:v>478</c:v>
                </c:pt>
                <c:pt idx="10">
                  <c:v>472</c:v>
                </c:pt>
                <c:pt idx="11">
                  <c:v>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03-4AF4-BB1B-AFAA6258EFB3}"/>
            </c:ext>
          </c:extLst>
        </c:ser>
        <c:ser>
          <c:idx val="3"/>
          <c:order val="3"/>
          <c:tx>
            <c:strRef>
              <c:f>'Circuit 11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11 Data FY 17-18'!$B$12:$M$12</c:f>
              <c:numCache>
                <c:formatCode>#,##0</c:formatCode>
                <c:ptCount val="12"/>
                <c:pt idx="0">
                  <c:v>204</c:v>
                </c:pt>
                <c:pt idx="1">
                  <c:v>209</c:v>
                </c:pt>
                <c:pt idx="2">
                  <c:v>227</c:v>
                </c:pt>
                <c:pt idx="3">
                  <c:v>230</c:v>
                </c:pt>
                <c:pt idx="4">
                  <c:v>236</c:v>
                </c:pt>
                <c:pt idx="5">
                  <c:v>250</c:v>
                </c:pt>
                <c:pt idx="6">
                  <c:v>239</c:v>
                </c:pt>
                <c:pt idx="7">
                  <c:v>238</c:v>
                </c:pt>
                <c:pt idx="8">
                  <c:v>259</c:v>
                </c:pt>
                <c:pt idx="9">
                  <c:v>258</c:v>
                </c:pt>
                <c:pt idx="10">
                  <c:v>279</c:v>
                </c:pt>
                <c:pt idx="11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03-4AF4-BB1B-AFAA6258EFB3}"/>
            </c:ext>
          </c:extLst>
        </c:ser>
        <c:ser>
          <c:idx val="4"/>
          <c:order val="4"/>
          <c:tx>
            <c:strRef>
              <c:f>'Circuit 11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11 Data FY 17-18'!$B$13:$M$13</c:f>
              <c:numCache>
                <c:formatCode>#,##0</c:formatCode>
                <c:ptCount val="12"/>
                <c:pt idx="0">
                  <c:v>72</c:v>
                </c:pt>
                <c:pt idx="1">
                  <c:v>83</c:v>
                </c:pt>
                <c:pt idx="2">
                  <c:v>91</c:v>
                </c:pt>
                <c:pt idx="3">
                  <c:v>94</c:v>
                </c:pt>
                <c:pt idx="4">
                  <c:v>97</c:v>
                </c:pt>
                <c:pt idx="5">
                  <c:v>97</c:v>
                </c:pt>
                <c:pt idx="6">
                  <c:v>104</c:v>
                </c:pt>
                <c:pt idx="7">
                  <c:v>123</c:v>
                </c:pt>
                <c:pt idx="8">
                  <c:v>129</c:v>
                </c:pt>
                <c:pt idx="9">
                  <c:v>131</c:v>
                </c:pt>
                <c:pt idx="10">
                  <c:v>142</c:v>
                </c:pt>
                <c:pt idx="11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03-4AF4-BB1B-AFAA6258EFB3}"/>
            </c:ext>
          </c:extLst>
        </c:ser>
        <c:ser>
          <c:idx val="5"/>
          <c:order val="5"/>
          <c:tx>
            <c:strRef>
              <c:f>'Circuit 11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11 Data FY 17-18'!$B$14:$M$14</c:f>
              <c:numCache>
                <c:formatCode>#,##0</c:formatCode>
                <c:ptCount val="12"/>
                <c:pt idx="0">
                  <c:v>48</c:v>
                </c:pt>
                <c:pt idx="1">
                  <c:v>46</c:v>
                </c:pt>
                <c:pt idx="2">
                  <c:v>46</c:v>
                </c:pt>
                <c:pt idx="3">
                  <c:v>48</c:v>
                </c:pt>
                <c:pt idx="4">
                  <c:v>48</c:v>
                </c:pt>
                <c:pt idx="5">
                  <c:v>47</c:v>
                </c:pt>
                <c:pt idx="6">
                  <c:v>48</c:v>
                </c:pt>
                <c:pt idx="7">
                  <c:v>35</c:v>
                </c:pt>
                <c:pt idx="8">
                  <c:v>28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E03-4AF4-BB1B-AFAA6258E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488320"/>
        <c:axId val="266964928"/>
      </c:lineChart>
      <c:dateAx>
        <c:axId val="266488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6964928"/>
        <c:crosses val="autoZero"/>
        <c:auto val="1"/>
        <c:lblOffset val="100"/>
        <c:baseTimeUnit val="months"/>
      </c:dateAx>
      <c:valAx>
        <c:axId val="2669649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664883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5135127617718298"/>
          <c:y val="9.2727471566054237E-2"/>
          <c:w val="0.14864872382281694"/>
          <c:h val="0.90103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356077961353102"/>
          <c:y val="1.205161854768155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601808715115709E-2"/>
          <c:y val="4.0780604903725877E-2"/>
          <c:w val="0.80405157908862923"/>
          <c:h val="0.8779276027996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11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11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11 Data FY 17-18'!$B$17:$M$17</c:f>
              <c:numCache>
                <c:formatCode>#,##0</c:formatCode>
                <c:ptCount val="12"/>
                <c:pt idx="0">
                  <c:v>16</c:v>
                </c:pt>
                <c:pt idx="1">
                  <c:v>25</c:v>
                </c:pt>
                <c:pt idx="2">
                  <c:v>18</c:v>
                </c:pt>
                <c:pt idx="3">
                  <c:v>23</c:v>
                </c:pt>
                <c:pt idx="4">
                  <c:v>18</c:v>
                </c:pt>
                <c:pt idx="5">
                  <c:v>19</c:v>
                </c:pt>
                <c:pt idx="6">
                  <c:v>12</c:v>
                </c:pt>
                <c:pt idx="7">
                  <c:v>13</c:v>
                </c:pt>
                <c:pt idx="8">
                  <c:v>36</c:v>
                </c:pt>
                <c:pt idx="9">
                  <c:v>16</c:v>
                </c:pt>
                <c:pt idx="10">
                  <c:v>19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D-42EF-9AB3-3D9C226EE69A}"/>
            </c:ext>
          </c:extLst>
        </c:ser>
        <c:ser>
          <c:idx val="1"/>
          <c:order val="1"/>
          <c:tx>
            <c:strRef>
              <c:f>'Circuit 11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11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11 Data FY 17-18'!$B$18:$M$18</c:f>
              <c:numCache>
                <c:formatCode>#,##0</c:formatCode>
                <c:ptCount val="12"/>
                <c:pt idx="0">
                  <c:v>15</c:v>
                </c:pt>
                <c:pt idx="1">
                  <c:v>9</c:v>
                </c:pt>
                <c:pt idx="2">
                  <c:v>11</c:v>
                </c:pt>
                <c:pt idx="3">
                  <c:v>14</c:v>
                </c:pt>
                <c:pt idx="4">
                  <c:v>7</c:v>
                </c:pt>
                <c:pt idx="5">
                  <c:v>12</c:v>
                </c:pt>
                <c:pt idx="6">
                  <c:v>8</c:v>
                </c:pt>
                <c:pt idx="7">
                  <c:v>17</c:v>
                </c:pt>
                <c:pt idx="8">
                  <c:v>15</c:v>
                </c:pt>
                <c:pt idx="9">
                  <c:v>5</c:v>
                </c:pt>
                <c:pt idx="10">
                  <c:v>13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0D-42EF-9AB3-3D9C226EE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489344"/>
        <c:axId val="266967232"/>
      </c:barChart>
      <c:dateAx>
        <c:axId val="266489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6967232"/>
        <c:crosses val="autoZero"/>
        <c:auto val="1"/>
        <c:lblOffset val="100"/>
        <c:baseTimeUnit val="months"/>
      </c:dateAx>
      <c:valAx>
        <c:axId val="2669672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66489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33582722963297"/>
          <c:y val="0.13942748891925702"/>
          <c:w val="0.14056953621503854"/>
          <c:h val="0.7431833004345531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191029589509402"/>
          <c:y val="3.47222222222222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99207769207943E-2"/>
          <c:y val="3.7860254680441158E-2"/>
          <c:w val="0.79065451392874975"/>
          <c:h val="0.83509219915285526"/>
        </c:manualLayout>
      </c:layout>
      <c:lineChart>
        <c:grouping val="standard"/>
        <c:varyColors val="0"/>
        <c:ser>
          <c:idx val="0"/>
          <c:order val="0"/>
          <c:tx>
            <c:strRef>
              <c:f>'Circuit 12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12 Data FY 17-18'!$B$2:$M$2</c:f>
              <c:numCache>
                <c:formatCode>#,##0</c:formatCode>
                <c:ptCount val="12"/>
                <c:pt idx="0">
                  <c:v>1418</c:v>
                </c:pt>
                <c:pt idx="1">
                  <c:v>1443</c:v>
                </c:pt>
                <c:pt idx="2">
                  <c:v>1472</c:v>
                </c:pt>
                <c:pt idx="3">
                  <c:v>1468</c:v>
                </c:pt>
                <c:pt idx="4">
                  <c:v>1483</c:v>
                </c:pt>
                <c:pt idx="5">
                  <c:v>1471</c:v>
                </c:pt>
                <c:pt idx="6">
                  <c:v>1527</c:v>
                </c:pt>
                <c:pt idx="7">
                  <c:v>1529</c:v>
                </c:pt>
                <c:pt idx="8">
                  <c:v>1525</c:v>
                </c:pt>
                <c:pt idx="9">
                  <c:v>1517</c:v>
                </c:pt>
                <c:pt idx="10">
                  <c:v>1475</c:v>
                </c:pt>
                <c:pt idx="11">
                  <c:v>1466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9A-4572-8912-8D8A29449EF9}"/>
            </c:ext>
          </c:extLst>
        </c:ser>
        <c:ser>
          <c:idx val="1"/>
          <c:order val="1"/>
          <c:tx>
            <c:strRef>
              <c:f>'Circuit 12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12 Data FY 17-18'!$B$3:$M$3</c:f>
              <c:numCache>
                <c:formatCode>#,##0</c:formatCode>
                <c:ptCount val="12"/>
                <c:pt idx="0">
                  <c:v>1276</c:v>
                </c:pt>
                <c:pt idx="1">
                  <c:v>1290</c:v>
                </c:pt>
                <c:pt idx="2">
                  <c:v>1305</c:v>
                </c:pt>
                <c:pt idx="3">
                  <c:v>1332</c:v>
                </c:pt>
                <c:pt idx="4">
                  <c:v>1311</c:v>
                </c:pt>
                <c:pt idx="5">
                  <c:v>1315</c:v>
                </c:pt>
                <c:pt idx="6">
                  <c:v>1341</c:v>
                </c:pt>
                <c:pt idx="7">
                  <c:v>1336</c:v>
                </c:pt>
                <c:pt idx="8">
                  <c:v>1327</c:v>
                </c:pt>
                <c:pt idx="9">
                  <c:v>1318</c:v>
                </c:pt>
                <c:pt idx="10">
                  <c:v>1297</c:v>
                </c:pt>
                <c:pt idx="11">
                  <c:v>1281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9A-4572-8912-8D8A29449EF9}"/>
            </c:ext>
          </c:extLst>
        </c:ser>
        <c:ser>
          <c:idx val="2"/>
          <c:order val="2"/>
          <c:tx>
            <c:strRef>
              <c:f>'Circuit 12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12 Data FY 17-18'!$B$4:$M$4</c:f>
              <c:numCache>
                <c:formatCode>#,##0</c:formatCode>
                <c:ptCount val="12"/>
                <c:pt idx="0">
                  <c:v>1035</c:v>
                </c:pt>
                <c:pt idx="1">
                  <c:v>1065</c:v>
                </c:pt>
                <c:pt idx="2">
                  <c:v>1067</c:v>
                </c:pt>
                <c:pt idx="3">
                  <c:v>1073</c:v>
                </c:pt>
                <c:pt idx="4">
                  <c:v>1062</c:v>
                </c:pt>
                <c:pt idx="5">
                  <c:v>1039</c:v>
                </c:pt>
                <c:pt idx="6">
                  <c:v>1081</c:v>
                </c:pt>
                <c:pt idx="7">
                  <c:v>1075</c:v>
                </c:pt>
                <c:pt idx="8">
                  <c:v>1072</c:v>
                </c:pt>
                <c:pt idx="9">
                  <c:v>1066</c:v>
                </c:pt>
                <c:pt idx="10">
                  <c:v>1074</c:v>
                </c:pt>
                <c:pt idx="11">
                  <c:v>1055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9A-4572-8912-8D8A29449EF9}"/>
            </c:ext>
          </c:extLst>
        </c:ser>
        <c:ser>
          <c:idx val="3"/>
          <c:order val="3"/>
          <c:tx>
            <c:strRef>
              <c:f>'Circuit 12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12 Data FY 17-18'!$B$5:$M$5</c:f>
              <c:numCache>
                <c:formatCode>#,##0</c:formatCode>
                <c:ptCount val="12"/>
                <c:pt idx="0">
                  <c:v>237</c:v>
                </c:pt>
                <c:pt idx="1">
                  <c:v>219</c:v>
                </c:pt>
                <c:pt idx="2">
                  <c:v>234</c:v>
                </c:pt>
                <c:pt idx="3">
                  <c:v>255</c:v>
                </c:pt>
                <c:pt idx="4">
                  <c:v>245</c:v>
                </c:pt>
                <c:pt idx="5">
                  <c:v>275</c:v>
                </c:pt>
                <c:pt idx="6">
                  <c:v>259</c:v>
                </c:pt>
                <c:pt idx="7">
                  <c:v>260</c:v>
                </c:pt>
                <c:pt idx="8">
                  <c:v>254</c:v>
                </c:pt>
                <c:pt idx="9">
                  <c:v>251</c:v>
                </c:pt>
                <c:pt idx="10">
                  <c:v>222</c:v>
                </c:pt>
                <c:pt idx="11">
                  <c:v>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9A-4572-8912-8D8A29449EF9}"/>
            </c:ext>
          </c:extLst>
        </c:ser>
        <c:ser>
          <c:idx val="4"/>
          <c:order val="4"/>
          <c:tx>
            <c:strRef>
              <c:f>'Circuit 12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12 Data FY 17-18'!$B$6:$M$6</c:f>
              <c:numCache>
                <c:formatCode>#,##0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9A-4572-8912-8D8A29449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115520"/>
        <c:axId val="267690560"/>
      </c:lineChart>
      <c:dateAx>
        <c:axId val="267115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7690560"/>
        <c:crosses val="autoZero"/>
        <c:auto val="1"/>
        <c:lblOffset val="100"/>
        <c:baseTimeUnit val="months"/>
      </c:dateAx>
      <c:valAx>
        <c:axId val="2676905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671155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12449238642862"/>
          <c:y val="7.2662674978127756E-2"/>
          <c:w val="0.15112977207328854"/>
          <c:h val="0.9246784776902887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4111811182117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10784492580296E-2"/>
          <c:y val="3.3797624611991997E-2"/>
          <c:w val="0.79057014624585709"/>
          <c:h val="0.8899416340080778"/>
        </c:manualLayout>
      </c:layout>
      <c:lineChart>
        <c:grouping val="standard"/>
        <c:varyColors val="0"/>
        <c:ser>
          <c:idx val="0"/>
          <c:order val="0"/>
          <c:tx>
            <c:strRef>
              <c:f>'Circuit 12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12 Data FY 17-18'!$B$9:$M$9</c:f>
              <c:numCache>
                <c:formatCode>#,##0</c:formatCode>
                <c:ptCount val="12"/>
                <c:pt idx="0">
                  <c:v>519</c:v>
                </c:pt>
                <c:pt idx="1">
                  <c:v>528</c:v>
                </c:pt>
                <c:pt idx="2">
                  <c:v>532</c:v>
                </c:pt>
                <c:pt idx="3">
                  <c:v>540</c:v>
                </c:pt>
                <c:pt idx="4">
                  <c:v>537</c:v>
                </c:pt>
                <c:pt idx="5">
                  <c:v>534</c:v>
                </c:pt>
                <c:pt idx="6">
                  <c:v>544</c:v>
                </c:pt>
                <c:pt idx="7">
                  <c:v>517</c:v>
                </c:pt>
                <c:pt idx="8">
                  <c:v>546</c:v>
                </c:pt>
                <c:pt idx="9">
                  <c:v>524</c:v>
                </c:pt>
                <c:pt idx="10">
                  <c:v>515</c:v>
                </c:pt>
                <c:pt idx="11">
                  <c:v>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E-49BB-A3C1-A19E7021936C}"/>
            </c:ext>
          </c:extLst>
        </c:ser>
        <c:ser>
          <c:idx val="1"/>
          <c:order val="1"/>
          <c:tx>
            <c:strRef>
              <c:f>'Circuit 12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12 Data FY 17-18'!$B$10:$M$10</c:f>
              <c:numCache>
                <c:formatCode>#,##0</c:formatCode>
                <c:ptCount val="12"/>
                <c:pt idx="0">
                  <c:v>481</c:v>
                </c:pt>
                <c:pt idx="1">
                  <c:v>490</c:v>
                </c:pt>
                <c:pt idx="2">
                  <c:v>494</c:v>
                </c:pt>
                <c:pt idx="3">
                  <c:v>502</c:v>
                </c:pt>
                <c:pt idx="4">
                  <c:v>499</c:v>
                </c:pt>
                <c:pt idx="5">
                  <c:v>496</c:v>
                </c:pt>
                <c:pt idx="6">
                  <c:v>507</c:v>
                </c:pt>
                <c:pt idx="7">
                  <c:v>488</c:v>
                </c:pt>
                <c:pt idx="8">
                  <c:v>517</c:v>
                </c:pt>
                <c:pt idx="9">
                  <c:v>495</c:v>
                </c:pt>
                <c:pt idx="10">
                  <c:v>487</c:v>
                </c:pt>
                <c:pt idx="11">
                  <c:v>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E-49BB-A3C1-A19E7021936C}"/>
            </c:ext>
          </c:extLst>
        </c:ser>
        <c:ser>
          <c:idx val="2"/>
          <c:order val="2"/>
          <c:tx>
            <c:strRef>
              <c:f>'Circuit 12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12 Data FY 17-18'!$B$11:$M$11</c:f>
              <c:numCache>
                <c:formatCode>#,##0</c:formatCode>
                <c:ptCount val="12"/>
                <c:pt idx="0">
                  <c:v>401</c:v>
                </c:pt>
                <c:pt idx="1">
                  <c:v>415</c:v>
                </c:pt>
                <c:pt idx="2">
                  <c:v>416</c:v>
                </c:pt>
                <c:pt idx="3">
                  <c:v>420</c:v>
                </c:pt>
                <c:pt idx="4">
                  <c:v>423</c:v>
                </c:pt>
                <c:pt idx="5">
                  <c:v>408</c:v>
                </c:pt>
                <c:pt idx="6">
                  <c:v>408</c:v>
                </c:pt>
                <c:pt idx="7">
                  <c:v>404</c:v>
                </c:pt>
                <c:pt idx="8">
                  <c:v>410</c:v>
                </c:pt>
                <c:pt idx="9">
                  <c:v>414</c:v>
                </c:pt>
                <c:pt idx="10">
                  <c:v>409</c:v>
                </c:pt>
                <c:pt idx="11">
                  <c:v>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FE-49BB-A3C1-A19E7021936C}"/>
            </c:ext>
          </c:extLst>
        </c:ser>
        <c:ser>
          <c:idx val="3"/>
          <c:order val="3"/>
          <c:tx>
            <c:strRef>
              <c:f>'Circuit 12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12 Data FY 17-18'!$B$12:$M$12</c:f>
              <c:numCache>
                <c:formatCode>#,##0</c:formatCode>
                <c:ptCount val="12"/>
                <c:pt idx="0">
                  <c:v>80</c:v>
                </c:pt>
                <c:pt idx="1">
                  <c:v>75</c:v>
                </c:pt>
                <c:pt idx="2">
                  <c:v>78</c:v>
                </c:pt>
                <c:pt idx="3">
                  <c:v>82</c:v>
                </c:pt>
                <c:pt idx="4">
                  <c:v>76</c:v>
                </c:pt>
                <c:pt idx="5">
                  <c:v>88</c:v>
                </c:pt>
                <c:pt idx="6">
                  <c:v>99</c:v>
                </c:pt>
                <c:pt idx="7">
                  <c:v>84</c:v>
                </c:pt>
                <c:pt idx="8">
                  <c:v>107</c:v>
                </c:pt>
                <c:pt idx="9">
                  <c:v>81</c:v>
                </c:pt>
                <c:pt idx="10">
                  <c:v>78</c:v>
                </c:pt>
                <c:pt idx="11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FE-49BB-A3C1-A19E7021936C}"/>
            </c:ext>
          </c:extLst>
        </c:ser>
        <c:ser>
          <c:idx val="4"/>
          <c:order val="4"/>
          <c:tx>
            <c:strRef>
              <c:f>'Circuit 12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12 Data FY 17-18'!$B$13:$M$13</c:f>
              <c:numCache>
                <c:formatCode>General</c:formatCode>
                <c:ptCount val="12"/>
                <c:pt idx="0">
                  <c:v>24</c:v>
                </c:pt>
                <c:pt idx="1">
                  <c:v>25</c:v>
                </c:pt>
                <c:pt idx="2">
                  <c:v>24</c:v>
                </c:pt>
                <c:pt idx="3">
                  <c:v>21</c:v>
                </c:pt>
                <c:pt idx="4">
                  <c:v>29</c:v>
                </c:pt>
                <c:pt idx="5">
                  <c:v>21</c:v>
                </c:pt>
                <c:pt idx="6">
                  <c:v>18</c:v>
                </c:pt>
                <c:pt idx="7">
                  <c:v>22</c:v>
                </c:pt>
                <c:pt idx="8">
                  <c:v>21</c:v>
                </c:pt>
                <c:pt idx="9">
                  <c:v>27</c:v>
                </c:pt>
                <c:pt idx="10">
                  <c:v>36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FE-49BB-A3C1-A19E7021936C}"/>
            </c:ext>
          </c:extLst>
        </c:ser>
        <c:ser>
          <c:idx val="5"/>
          <c:order val="5"/>
          <c:tx>
            <c:strRef>
              <c:f>'Circuit 12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12 Data FY 17-18'!$B$14:$M$14</c:f>
              <c:numCache>
                <c:formatCode>#,##0</c:formatCode>
                <c:ptCount val="12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37</c:v>
                </c:pt>
                <c:pt idx="7">
                  <c:v>29</c:v>
                </c:pt>
                <c:pt idx="8">
                  <c:v>29</c:v>
                </c:pt>
                <c:pt idx="9">
                  <c:v>29</c:v>
                </c:pt>
                <c:pt idx="10">
                  <c:v>28</c:v>
                </c:pt>
                <c:pt idx="1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FE-49BB-A3C1-A19E70219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84000"/>
        <c:axId val="267692864"/>
      </c:lineChart>
      <c:dateAx>
        <c:axId val="267584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7692864"/>
        <c:crosses val="autoZero"/>
        <c:auto val="1"/>
        <c:lblOffset val="100"/>
        <c:baseTimeUnit val="months"/>
      </c:dateAx>
      <c:valAx>
        <c:axId val="2676928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675840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38942242046322"/>
          <c:y val="5.86182195975503E-2"/>
          <c:w val="0.16061057757953667"/>
          <c:h val="0.9392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023861408865893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8.0529582239720038E-2"/>
          <c:w val="0.76936853333494415"/>
          <c:h val="0.8345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'North Region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'North Region Data FY 17-18'!$B$9:$M$9</c:f>
              <c:numCache>
                <c:formatCode>#,##0</c:formatCode>
                <c:ptCount val="12"/>
                <c:pt idx="0">
                  <c:v>3565</c:v>
                </c:pt>
                <c:pt idx="1">
                  <c:v>3628</c:v>
                </c:pt>
                <c:pt idx="2">
                  <c:v>3603</c:v>
                </c:pt>
                <c:pt idx="3">
                  <c:v>3636</c:v>
                </c:pt>
                <c:pt idx="4">
                  <c:v>3678</c:v>
                </c:pt>
                <c:pt idx="5">
                  <c:v>3677</c:v>
                </c:pt>
                <c:pt idx="6">
                  <c:v>3724</c:v>
                </c:pt>
                <c:pt idx="7">
                  <c:v>3652</c:v>
                </c:pt>
                <c:pt idx="8">
                  <c:v>3643</c:v>
                </c:pt>
                <c:pt idx="9">
                  <c:v>3602</c:v>
                </c:pt>
                <c:pt idx="10">
                  <c:v>3559</c:v>
                </c:pt>
                <c:pt idx="11">
                  <c:v>3599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FE-44F4-ADBA-41F7DAA902E9}"/>
            </c:ext>
          </c:extLst>
        </c:ser>
        <c:ser>
          <c:idx val="1"/>
          <c:order val="1"/>
          <c:tx>
            <c:strRef>
              <c:f>'North Region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'North Region Data FY 17-18'!$B$10:$M$10</c:f>
              <c:numCache>
                <c:formatCode>#,##0</c:formatCode>
                <c:ptCount val="12"/>
                <c:pt idx="0">
                  <c:v>3286</c:v>
                </c:pt>
                <c:pt idx="1">
                  <c:v>3352</c:v>
                </c:pt>
                <c:pt idx="2">
                  <c:v>3332</c:v>
                </c:pt>
                <c:pt idx="3">
                  <c:v>3373</c:v>
                </c:pt>
                <c:pt idx="4">
                  <c:v>3425</c:v>
                </c:pt>
                <c:pt idx="5">
                  <c:v>3422</c:v>
                </c:pt>
                <c:pt idx="6">
                  <c:v>3474</c:v>
                </c:pt>
                <c:pt idx="7">
                  <c:v>3424</c:v>
                </c:pt>
                <c:pt idx="8">
                  <c:v>3412</c:v>
                </c:pt>
                <c:pt idx="9">
                  <c:v>3367</c:v>
                </c:pt>
                <c:pt idx="10">
                  <c:v>3328</c:v>
                </c:pt>
                <c:pt idx="11">
                  <c:v>3372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FE-44F4-ADBA-41F7DAA902E9}"/>
            </c:ext>
          </c:extLst>
        </c:ser>
        <c:ser>
          <c:idx val="3"/>
          <c:order val="2"/>
          <c:tx>
            <c:strRef>
              <c:f>'North Region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'North Region Data FY 17-18'!$B$11:$M$11</c:f>
              <c:numCache>
                <c:formatCode>#,##0</c:formatCode>
                <c:ptCount val="12"/>
                <c:pt idx="0">
                  <c:v>2440</c:v>
                </c:pt>
                <c:pt idx="1">
                  <c:v>2518</c:v>
                </c:pt>
                <c:pt idx="2">
                  <c:v>2510</c:v>
                </c:pt>
                <c:pt idx="3">
                  <c:v>2526</c:v>
                </c:pt>
                <c:pt idx="4">
                  <c:v>2557</c:v>
                </c:pt>
                <c:pt idx="5">
                  <c:v>2536</c:v>
                </c:pt>
                <c:pt idx="6">
                  <c:v>2547</c:v>
                </c:pt>
                <c:pt idx="7">
                  <c:v>2507</c:v>
                </c:pt>
                <c:pt idx="8">
                  <c:v>2540</c:v>
                </c:pt>
                <c:pt idx="9">
                  <c:v>2575</c:v>
                </c:pt>
                <c:pt idx="10">
                  <c:v>2534</c:v>
                </c:pt>
                <c:pt idx="11">
                  <c:v>2561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FE-44F4-ADBA-41F7DAA902E9}"/>
            </c:ext>
          </c:extLst>
        </c:ser>
        <c:ser>
          <c:idx val="2"/>
          <c:order val="3"/>
          <c:tx>
            <c:strRef>
              <c:f>'North Region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'North Region Data FY 17-18'!$B$12:$M$12</c:f>
              <c:numCache>
                <c:formatCode>#,##0</c:formatCode>
                <c:ptCount val="12"/>
                <c:pt idx="0">
                  <c:v>846</c:v>
                </c:pt>
                <c:pt idx="1">
                  <c:v>834</c:v>
                </c:pt>
                <c:pt idx="2">
                  <c:v>822</c:v>
                </c:pt>
                <c:pt idx="3">
                  <c:v>847</c:v>
                </c:pt>
                <c:pt idx="4">
                  <c:v>868</c:v>
                </c:pt>
                <c:pt idx="5">
                  <c:v>886</c:v>
                </c:pt>
                <c:pt idx="6">
                  <c:v>927</c:v>
                </c:pt>
                <c:pt idx="7">
                  <c:v>917</c:v>
                </c:pt>
                <c:pt idx="8">
                  <c:v>872</c:v>
                </c:pt>
                <c:pt idx="9">
                  <c:v>792</c:v>
                </c:pt>
                <c:pt idx="10">
                  <c:v>794</c:v>
                </c:pt>
                <c:pt idx="11">
                  <c:v>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FE-44F4-ADBA-41F7DAA902E9}"/>
            </c:ext>
          </c:extLst>
        </c:ser>
        <c:ser>
          <c:idx val="4"/>
          <c:order val="4"/>
          <c:tx>
            <c:strRef>
              <c:f>'North Region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'North Region Data FY 17-18'!$B$13:$M$13</c:f>
              <c:numCache>
                <c:formatCode>#,##0</c:formatCode>
                <c:ptCount val="12"/>
                <c:pt idx="0">
                  <c:v>348</c:v>
                </c:pt>
                <c:pt idx="1">
                  <c:v>333</c:v>
                </c:pt>
                <c:pt idx="2">
                  <c:v>359</c:v>
                </c:pt>
                <c:pt idx="3">
                  <c:v>367</c:v>
                </c:pt>
                <c:pt idx="4">
                  <c:v>388</c:v>
                </c:pt>
                <c:pt idx="5">
                  <c:v>408</c:v>
                </c:pt>
                <c:pt idx="6">
                  <c:v>403</c:v>
                </c:pt>
                <c:pt idx="7">
                  <c:v>360</c:v>
                </c:pt>
                <c:pt idx="8">
                  <c:v>281</c:v>
                </c:pt>
                <c:pt idx="9">
                  <c:v>271</c:v>
                </c:pt>
                <c:pt idx="10">
                  <c:v>292</c:v>
                </c:pt>
                <c:pt idx="11">
                  <c:v>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FE-44F4-ADBA-41F7DAA902E9}"/>
            </c:ext>
          </c:extLst>
        </c:ser>
        <c:ser>
          <c:idx val="5"/>
          <c:order val="5"/>
          <c:tx>
            <c:strRef>
              <c:f>'North Region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'North Region Data FY 17-18'!$B$14:$M$14</c:f>
              <c:numCache>
                <c:formatCode>#,##0</c:formatCode>
                <c:ptCount val="12"/>
                <c:pt idx="0">
                  <c:v>279</c:v>
                </c:pt>
                <c:pt idx="1">
                  <c:v>276</c:v>
                </c:pt>
                <c:pt idx="2">
                  <c:v>271</c:v>
                </c:pt>
                <c:pt idx="3">
                  <c:v>263</c:v>
                </c:pt>
                <c:pt idx="4">
                  <c:v>253</c:v>
                </c:pt>
                <c:pt idx="5">
                  <c:v>255</c:v>
                </c:pt>
                <c:pt idx="6">
                  <c:v>250</c:v>
                </c:pt>
                <c:pt idx="7">
                  <c:v>228</c:v>
                </c:pt>
                <c:pt idx="8">
                  <c:v>231</c:v>
                </c:pt>
                <c:pt idx="9">
                  <c:v>235</c:v>
                </c:pt>
                <c:pt idx="10">
                  <c:v>231</c:v>
                </c:pt>
                <c:pt idx="11">
                  <c:v>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BFE-44F4-ADBA-41F7DAA90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58368"/>
        <c:axId val="123221632"/>
      </c:lineChart>
      <c:dateAx>
        <c:axId val="126458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3221632"/>
        <c:crosses val="autoZero"/>
        <c:auto val="1"/>
        <c:lblOffset val="100"/>
        <c:baseTimeUnit val="months"/>
      </c:dateAx>
      <c:valAx>
        <c:axId val="1232216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26458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58114384148474"/>
          <c:y val="0.12805254811898512"/>
          <c:w val="0.16102581179078737"/>
          <c:h val="0.8315884733158355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451678728020271"/>
          <c:y val="1.607064741907261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382841705239837E-2"/>
          <c:y val="4.0780604903725877E-2"/>
          <c:w val="0.81173158739224349"/>
          <c:h val="0.87098315835520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12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12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12 Data FY 17-18'!$B$17:$M$17</c:f>
              <c:numCache>
                <c:formatCode>#,##0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16</c:v>
                </c:pt>
                <c:pt idx="4">
                  <c:v>10</c:v>
                </c:pt>
                <c:pt idx="5">
                  <c:v>4</c:v>
                </c:pt>
                <c:pt idx="6">
                  <c:v>21</c:v>
                </c:pt>
                <c:pt idx="7">
                  <c:v>0</c:v>
                </c:pt>
                <c:pt idx="8">
                  <c:v>23</c:v>
                </c:pt>
                <c:pt idx="9">
                  <c:v>10</c:v>
                </c:pt>
                <c:pt idx="10">
                  <c:v>0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6-463B-AB2F-B89C59CFE139}"/>
            </c:ext>
          </c:extLst>
        </c:ser>
        <c:ser>
          <c:idx val="1"/>
          <c:order val="1"/>
          <c:tx>
            <c:strRef>
              <c:f>'Circuit 12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12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12 Data FY 17-18'!$B$18:$M$18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13</c:v>
                </c:pt>
                <c:pt idx="4">
                  <c:v>6</c:v>
                </c:pt>
                <c:pt idx="5">
                  <c:v>12</c:v>
                </c:pt>
                <c:pt idx="6">
                  <c:v>15</c:v>
                </c:pt>
                <c:pt idx="7">
                  <c:v>7</c:v>
                </c:pt>
                <c:pt idx="8">
                  <c:v>19</c:v>
                </c:pt>
                <c:pt idx="9">
                  <c:v>6</c:v>
                </c:pt>
                <c:pt idx="10">
                  <c:v>4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06-463B-AB2F-B89C59CFE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585024"/>
        <c:axId val="267695168"/>
      </c:barChart>
      <c:dateAx>
        <c:axId val="2675850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7695168"/>
        <c:crosses val="autoZero"/>
        <c:auto val="1"/>
        <c:lblOffset val="100"/>
        <c:baseTimeUnit val="months"/>
      </c:dateAx>
      <c:valAx>
        <c:axId val="2676951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67585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896446831429307"/>
          <c:y val="0.11855424321959755"/>
          <c:w val="0.13259729607074941"/>
          <c:h val="0.83440156757264849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978577667415238"/>
          <c:y val="3.445305770887166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99207769207943E-2"/>
          <c:y val="3.8251575142254503E-2"/>
          <c:w val="0.7792515417421253"/>
          <c:h val="0.89212461723534553"/>
        </c:manualLayout>
      </c:layout>
      <c:lineChart>
        <c:grouping val="standard"/>
        <c:varyColors val="0"/>
        <c:ser>
          <c:idx val="0"/>
          <c:order val="0"/>
          <c:tx>
            <c:strRef>
              <c:f>'Circuit 13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13 Data FY 17-18'!$B$2:$M$2</c:f>
              <c:numCache>
                <c:formatCode>#,##0</c:formatCode>
                <c:ptCount val="12"/>
                <c:pt idx="0">
                  <c:v>3646</c:v>
                </c:pt>
                <c:pt idx="1">
                  <c:v>3638</c:v>
                </c:pt>
                <c:pt idx="2">
                  <c:v>3672</c:v>
                </c:pt>
                <c:pt idx="3">
                  <c:v>3630</c:v>
                </c:pt>
                <c:pt idx="4">
                  <c:v>3567</c:v>
                </c:pt>
                <c:pt idx="5">
                  <c:v>3594</c:v>
                </c:pt>
                <c:pt idx="6">
                  <c:v>3640</c:v>
                </c:pt>
                <c:pt idx="7">
                  <c:v>3569</c:v>
                </c:pt>
                <c:pt idx="8">
                  <c:v>3538</c:v>
                </c:pt>
                <c:pt idx="9">
                  <c:v>3570</c:v>
                </c:pt>
                <c:pt idx="10">
                  <c:v>3547</c:v>
                </c:pt>
                <c:pt idx="11">
                  <c:v>3503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76-4C49-B6A5-CF2007E282A3}"/>
            </c:ext>
          </c:extLst>
        </c:ser>
        <c:ser>
          <c:idx val="1"/>
          <c:order val="1"/>
          <c:tx>
            <c:strRef>
              <c:f>'Circuit 13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13 Data FY 17-18'!$B$3:$M$3</c:f>
              <c:numCache>
                <c:formatCode>#,##0</c:formatCode>
                <c:ptCount val="12"/>
                <c:pt idx="0">
                  <c:v>1947</c:v>
                </c:pt>
                <c:pt idx="1">
                  <c:v>1957</c:v>
                </c:pt>
                <c:pt idx="2">
                  <c:v>2018</c:v>
                </c:pt>
                <c:pt idx="3">
                  <c:v>2087</c:v>
                </c:pt>
                <c:pt idx="4">
                  <c:v>2073</c:v>
                </c:pt>
                <c:pt idx="5">
                  <c:v>2060</c:v>
                </c:pt>
                <c:pt idx="6">
                  <c:v>2093</c:v>
                </c:pt>
                <c:pt idx="7">
                  <c:v>2140</c:v>
                </c:pt>
                <c:pt idx="8">
                  <c:v>2187</c:v>
                </c:pt>
                <c:pt idx="9">
                  <c:v>2208</c:v>
                </c:pt>
                <c:pt idx="10">
                  <c:v>2255</c:v>
                </c:pt>
                <c:pt idx="11">
                  <c:v>2216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76-4C49-B6A5-CF2007E282A3}"/>
            </c:ext>
          </c:extLst>
        </c:ser>
        <c:ser>
          <c:idx val="2"/>
          <c:order val="2"/>
          <c:tx>
            <c:strRef>
              <c:f>'Circuit 13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13 Data FY 17-18'!$B$4:$M$4</c:f>
              <c:numCache>
                <c:formatCode>#,##0</c:formatCode>
                <c:ptCount val="12"/>
                <c:pt idx="0">
                  <c:v>1374</c:v>
                </c:pt>
                <c:pt idx="1">
                  <c:v>1354</c:v>
                </c:pt>
                <c:pt idx="2">
                  <c:v>1353</c:v>
                </c:pt>
                <c:pt idx="3">
                  <c:v>1401</c:v>
                </c:pt>
                <c:pt idx="4">
                  <c:v>1393</c:v>
                </c:pt>
                <c:pt idx="5">
                  <c:v>1390</c:v>
                </c:pt>
                <c:pt idx="6">
                  <c:v>1454</c:v>
                </c:pt>
                <c:pt idx="7">
                  <c:v>1455</c:v>
                </c:pt>
                <c:pt idx="8">
                  <c:v>1489</c:v>
                </c:pt>
                <c:pt idx="9">
                  <c:v>1453</c:v>
                </c:pt>
                <c:pt idx="10">
                  <c:v>1470</c:v>
                </c:pt>
                <c:pt idx="11">
                  <c:v>1508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76-4C49-B6A5-CF2007E282A3}"/>
            </c:ext>
          </c:extLst>
        </c:ser>
        <c:ser>
          <c:idx val="3"/>
          <c:order val="3"/>
          <c:tx>
            <c:strRef>
              <c:f>'Circuit 13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13 Data FY 17-18'!$B$5:$M$5</c:f>
              <c:numCache>
                <c:formatCode>#,##0</c:formatCode>
                <c:ptCount val="12"/>
                <c:pt idx="0">
                  <c:v>538</c:v>
                </c:pt>
                <c:pt idx="1">
                  <c:v>564</c:v>
                </c:pt>
                <c:pt idx="2">
                  <c:v>631</c:v>
                </c:pt>
                <c:pt idx="3">
                  <c:v>674</c:v>
                </c:pt>
                <c:pt idx="4">
                  <c:v>668</c:v>
                </c:pt>
                <c:pt idx="5">
                  <c:v>657</c:v>
                </c:pt>
                <c:pt idx="6">
                  <c:v>622</c:v>
                </c:pt>
                <c:pt idx="7">
                  <c:v>676</c:v>
                </c:pt>
                <c:pt idx="8">
                  <c:v>688</c:v>
                </c:pt>
                <c:pt idx="9">
                  <c:v>734</c:v>
                </c:pt>
                <c:pt idx="10">
                  <c:v>764</c:v>
                </c:pt>
                <c:pt idx="11">
                  <c:v>690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76-4C49-B6A5-CF2007E282A3}"/>
            </c:ext>
          </c:extLst>
        </c:ser>
        <c:ser>
          <c:idx val="4"/>
          <c:order val="4"/>
          <c:tx>
            <c:strRef>
              <c:f>'Circuit 13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13 Data FY 17-18'!$B$6:$M$6</c:f>
              <c:numCache>
                <c:formatCode>#,##0</c:formatCod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17</c:v>
                </c:pt>
                <c:pt idx="7">
                  <c:v>9</c:v>
                </c:pt>
                <c:pt idx="8">
                  <c:v>10</c:v>
                </c:pt>
                <c:pt idx="9">
                  <c:v>21</c:v>
                </c:pt>
                <c:pt idx="10">
                  <c:v>21</c:v>
                </c:pt>
                <c:pt idx="1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76-4C49-B6A5-CF2007E28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816960"/>
        <c:axId val="267697472"/>
      </c:lineChart>
      <c:dateAx>
        <c:axId val="2678169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7697472"/>
        <c:crosses val="autoZero"/>
        <c:auto val="1"/>
        <c:lblOffset val="100"/>
        <c:baseTimeUnit val="months"/>
      </c:dateAx>
      <c:valAx>
        <c:axId val="2676974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67816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93773759131508"/>
          <c:y val="6.1732012180647972E-2"/>
          <c:w val="0.15306226240868484"/>
          <c:h val="0.9382679878193520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401865590500615"/>
          <c:y val="3.044072615923009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26367229859355E-2"/>
          <c:y val="3.3797624611991997E-2"/>
          <c:w val="0.79804098883951724"/>
          <c:h val="0.8899416340080778"/>
        </c:manualLayout>
      </c:layout>
      <c:lineChart>
        <c:grouping val="standard"/>
        <c:varyColors val="0"/>
        <c:ser>
          <c:idx val="0"/>
          <c:order val="0"/>
          <c:tx>
            <c:strRef>
              <c:f>'Circuit 13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13 Data FY 17-18'!$B$9:$M$9</c:f>
              <c:numCache>
                <c:formatCode>#,##0</c:formatCode>
                <c:ptCount val="12"/>
                <c:pt idx="0">
                  <c:v>758</c:v>
                </c:pt>
                <c:pt idx="1">
                  <c:v>763</c:v>
                </c:pt>
                <c:pt idx="2">
                  <c:v>767</c:v>
                </c:pt>
                <c:pt idx="3">
                  <c:v>773</c:v>
                </c:pt>
                <c:pt idx="4">
                  <c:v>790</c:v>
                </c:pt>
                <c:pt idx="5">
                  <c:v>790</c:v>
                </c:pt>
                <c:pt idx="6">
                  <c:v>784</c:v>
                </c:pt>
                <c:pt idx="7">
                  <c:v>774</c:v>
                </c:pt>
                <c:pt idx="8">
                  <c:v>797</c:v>
                </c:pt>
                <c:pt idx="9">
                  <c:v>800</c:v>
                </c:pt>
                <c:pt idx="10">
                  <c:v>789</c:v>
                </c:pt>
                <c:pt idx="11">
                  <c:v>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34-49D7-80CC-FABA32731F7D}"/>
            </c:ext>
          </c:extLst>
        </c:ser>
        <c:ser>
          <c:idx val="1"/>
          <c:order val="1"/>
          <c:tx>
            <c:strRef>
              <c:f>'Circuit 13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13 Data FY 17-18'!$B$10:$M$10</c:f>
              <c:numCache>
                <c:formatCode>#,##0</c:formatCode>
                <c:ptCount val="12"/>
                <c:pt idx="0">
                  <c:v>701</c:v>
                </c:pt>
                <c:pt idx="1">
                  <c:v>698</c:v>
                </c:pt>
                <c:pt idx="2">
                  <c:v>702</c:v>
                </c:pt>
                <c:pt idx="3">
                  <c:v>704</c:v>
                </c:pt>
                <c:pt idx="4">
                  <c:v>722</c:v>
                </c:pt>
                <c:pt idx="5">
                  <c:v>722</c:v>
                </c:pt>
                <c:pt idx="6">
                  <c:v>715</c:v>
                </c:pt>
                <c:pt idx="7">
                  <c:v>704</c:v>
                </c:pt>
                <c:pt idx="8">
                  <c:v>725</c:v>
                </c:pt>
                <c:pt idx="9">
                  <c:v>727</c:v>
                </c:pt>
                <c:pt idx="10">
                  <c:v>712</c:v>
                </c:pt>
                <c:pt idx="11">
                  <c:v>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34-49D7-80CC-FABA32731F7D}"/>
            </c:ext>
          </c:extLst>
        </c:ser>
        <c:ser>
          <c:idx val="2"/>
          <c:order val="2"/>
          <c:tx>
            <c:strRef>
              <c:f>'Circuit 13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13 Data FY 17-18'!$B$11:$M$11</c:f>
              <c:numCache>
                <c:formatCode>#,##0</c:formatCode>
                <c:ptCount val="12"/>
                <c:pt idx="0">
                  <c:v>529</c:v>
                </c:pt>
                <c:pt idx="1">
                  <c:v>530</c:v>
                </c:pt>
                <c:pt idx="2">
                  <c:v>530</c:v>
                </c:pt>
                <c:pt idx="3">
                  <c:v>534</c:v>
                </c:pt>
                <c:pt idx="4">
                  <c:v>531</c:v>
                </c:pt>
                <c:pt idx="5">
                  <c:v>537</c:v>
                </c:pt>
                <c:pt idx="6">
                  <c:v>554</c:v>
                </c:pt>
                <c:pt idx="7">
                  <c:v>544</c:v>
                </c:pt>
                <c:pt idx="8">
                  <c:v>547</c:v>
                </c:pt>
                <c:pt idx="9">
                  <c:v>533</c:v>
                </c:pt>
                <c:pt idx="10">
                  <c:v>540</c:v>
                </c:pt>
                <c:pt idx="11">
                  <c:v>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34-49D7-80CC-FABA32731F7D}"/>
            </c:ext>
          </c:extLst>
        </c:ser>
        <c:ser>
          <c:idx val="3"/>
          <c:order val="3"/>
          <c:tx>
            <c:strRef>
              <c:f>'Circuit 13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13 Data FY 17-18'!$B$12:$M$12</c:f>
              <c:numCache>
                <c:formatCode>#,##0</c:formatCode>
                <c:ptCount val="12"/>
                <c:pt idx="0">
                  <c:v>172</c:v>
                </c:pt>
                <c:pt idx="1">
                  <c:v>168</c:v>
                </c:pt>
                <c:pt idx="2">
                  <c:v>172</c:v>
                </c:pt>
                <c:pt idx="3">
                  <c:v>170</c:v>
                </c:pt>
                <c:pt idx="4">
                  <c:v>191</c:v>
                </c:pt>
                <c:pt idx="5">
                  <c:v>185</c:v>
                </c:pt>
                <c:pt idx="6">
                  <c:v>161</c:v>
                </c:pt>
                <c:pt idx="7">
                  <c:v>160</c:v>
                </c:pt>
                <c:pt idx="8">
                  <c:v>178</c:v>
                </c:pt>
                <c:pt idx="9">
                  <c:v>194</c:v>
                </c:pt>
                <c:pt idx="10">
                  <c:v>172</c:v>
                </c:pt>
                <c:pt idx="11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34-49D7-80CC-FABA32731F7D}"/>
            </c:ext>
          </c:extLst>
        </c:ser>
        <c:ser>
          <c:idx val="4"/>
          <c:order val="4"/>
          <c:tx>
            <c:strRef>
              <c:f>'Circuit 13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13 Data FY 17-18'!$B$13:$M$13</c:f>
              <c:numCache>
                <c:formatCode>#,##0</c:formatCode>
                <c:ptCount val="12"/>
                <c:pt idx="0">
                  <c:v>51</c:v>
                </c:pt>
                <c:pt idx="1">
                  <c:v>44</c:v>
                </c:pt>
                <c:pt idx="2">
                  <c:v>44</c:v>
                </c:pt>
                <c:pt idx="3">
                  <c:v>50</c:v>
                </c:pt>
                <c:pt idx="4">
                  <c:v>46</c:v>
                </c:pt>
                <c:pt idx="5">
                  <c:v>56</c:v>
                </c:pt>
                <c:pt idx="6">
                  <c:v>50</c:v>
                </c:pt>
                <c:pt idx="7">
                  <c:v>58</c:v>
                </c:pt>
                <c:pt idx="8">
                  <c:v>58</c:v>
                </c:pt>
                <c:pt idx="9">
                  <c:v>49</c:v>
                </c:pt>
                <c:pt idx="10">
                  <c:v>45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34-49D7-80CC-FABA32731F7D}"/>
            </c:ext>
          </c:extLst>
        </c:ser>
        <c:ser>
          <c:idx val="5"/>
          <c:order val="5"/>
          <c:tx>
            <c:strRef>
              <c:f>'Circuit 13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13 Data FY 17-18'!$B$14:$M$14</c:f>
              <c:numCache>
                <c:formatCode>#,##0</c:formatCode>
                <c:ptCount val="12"/>
                <c:pt idx="0">
                  <c:v>57</c:v>
                </c:pt>
                <c:pt idx="1">
                  <c:v>65</c:v>
                </c:pt>
                <c:pt idx="2">
                  <c:v>65</c:v>
                </c:pt>
                <c:pt idx="3">
                  <c:v>69</c:v>
                </c:pt>
                <c:pt idx="4">
                  <c:v>68</c:v>
                </c:pt>
                <c:pt idx="5">
                  <c:v>68</c:v>
                </c:pt>
                <c:pt idx="6">
                  <c:v>69</c:v>
                </c:pt>
                <c:pt idx="7">
                  <c:v>70</c:v>
                </c:pt>
                <c:pt idx="8">
                  <c:v>72</c:v>
                </c:pt>
                <c:pt idx="9">
                  <c:v>73</c:v>
                </c:pt>
                <c:pt idx="10">
                  <c:v>77</c:v>
                </c:pt>
                <c:pt idx="11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34-49D7-80CC-FABA32731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819008"/>
        <c:axId val="268330688"/>
      </c:lineChart>
      <c:dateAx>
        <c:axId val="267819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8330688"/>
        <c:crosses val="autoZero"/>
        <c:auto val="1"/>
        <c:lblOffset val="100"/>
        <c:baseTimeUnit val="months"/>
      </c:dateAx>
      <c:valAx>
        <c:axId val="2683306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678190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93126899442239"/>
          <c:y val="5.7952209098862652E-2"/>
          <c:w val="0.15306869155806391"/>
          <c:h val="0.9420477909011373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490530446699943"/>
          <c:y val="1.83836395450568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951439951360214E-2"/>
          <c:y val="4.1465993221435557E-2"/>
          <c:w val="0.79262294001602274"/>
          <c:h val="0.86497040811075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13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13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13 Data FY 17-18'!$B$17:$M$17</c:f>
              <c:numCache>
                <c:formatCode>#,##0</c:formatCode>
                <c:ptCount val="12"/>
                <c:pt idx="0">
                  <c:v>26</c:v>
                </c:pt>
                <c:pt idx="1">
                  <c:v>7</c:v>
                </c:pt>
                <c:pt idx="2">
                  <c:v>12</c:v>
                </c:pt>
                <c:pt idx="3">
                  <c:v>12</c:v>
                </c:pt>
                <c:pt idx="4">
                  <c:v>31</c:v>
                </c:pt>
                <c:pt idx="5">
                  <c:v>22</c:v>
                </c:pt>
                <c:pt idx="6">
                  <c:v>14</c:v>
                </c:pt>
                <c:pt idx="7">
                  <c:v>0</c:v>
                </c:pt>
                <c:pt idx="8">
                  <c:v>28</c:v>
                </c:pt>
                <c:pt idx="9">
                  <c:v>20</c:v>
                </c:pt>
                <c:pt idx="10">
                  <c:v>3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B-4480-B7AF-AD572D7C87C2}"/>
            </c:ext>
          </c:extLst>
        </c:ser>
        <c:ser>
          <c:idx val="1"/>
          <c:order val="1"/>
          <c:tx>
            <c:strRef>
              <c:f>'Circuit 13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13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13 Data FY 17-18'!$B$18:$M$18</c:f>
              <c:numCache>
                <c:formatCode>#,##0</c:formatCode>
                <c:ptCount val="12"/>
                <c:pt idx="0">
                  <c:v>25</c:v>
                </c:pt>
                <c:pt idx="1">
                  <c:v>11</c:v>
                </c:pt>
                <c:pt idx="2">
                  <c:v>11</c:v>
                </c:pt>
                <c:pt idx="3">
                  <c:v>13</c:v>
                </c:pt>
                <c:pt idx="4">
                  <c:v>22</c:v>
                </c:pt>
                <c:pt idx="5">
                  <c:v>23</c:v>
                </c:pt>
                <c:pt idx="6">
                  <c:v>12</c:v>
                </c:pt>
                <c:pt idx="7">
                  <c:v>10</c:v>
                </c:pt>
                <c:pt idx="8">
                  <c:v>18</c:v>
                </c:pt>
                <c:pt idx="9">
                  <c:v>18</c:v>
                </c:pt>
                <c:pt idx="10">
                  <c:v>26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DB-4480-B7AF-AD572D7C8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819520"/>
        <c:axId val="268332992"/>
      </c:barChart>
      <c:dateAx>
        <c:axId val="267819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8332992"/>
        <c:crosses val="autoZero"/>
        <c:auto val="1"/>
        <c:lblOffset val="100"/>
        <c:baseTimeUnit val="months"/>
      </c:dateAx>
      <c:valAx>
        <c:axId val="268332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67819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80516394459882"/>
          <c:y val="0.14114676841865356"/>
          <c:w val="0.13625077206782893"/>
          <c:h val="0.72891065087452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2541178017487699"/>
          <c:y val="3.22807305336832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4990227509281578E-2"/>
          <c:y val="3.7194370804151992E-2"/>
          <c:w val="0.79486061609932623"/>
          <c:h val="0.87690507390906558"/>
        </c:manualLayout>
      </c:layout>
      <c:lineChart>
        <c:grouping val="standard"/>
        <c:varyColors val="0"/>
        <c:ser>
          <c:idx val="0"/>
          <c:order val="0"/>
          <c:tx>
            <c:strRef>
              <c:f>'Circuit 14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14 Data FY 17-18'!$B$2:$M$2</c:f>
              <c:numCache>
                <c:formatCode>0</c:formatCode>
                <c:ptCount val="12"/>
                <c:pt idx="0">
                  <c:v>738</c:v>
                </c:pt>
                <c:pt idx="1">
                  <c:v>739</c:v>
                </c:pt>
                <c:pt idx="2">
                  <c:v>709</c:v>
                </c:pt>
                <c:pt idx="3">
                  <c:v>694</c:v>
                </c:pt>
                <c:pt idx="4">
                  <c:v>700</c:v>
                </c:pt>
                <c:pt idx="5">
                  <c:v>696</c:v>
                </c:pt>
                <c:pt idx="6">
                  <c:v>688</c:v>
                </c:pt>
                <c:pt idx="7">
                  <c:v>734</c:v>
                </c:pt>
                <c:pt idx="8">
                  <c:v>738</c:v>
                </c:pt>
                <c:pt idx="9">
                  <c:v>721</c:v>
                </c:pt>
                <c:pt idx="10">
                  <c:v>715</c:v>
                </c:pt>
                <c:pt idx="11">
                  <c:v>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73-4BDA-B9C8-A3780C0CB35F}"/>
            </c:ext>
          </c:extLst>
        </c:ser>
        <c:ser>
          <c:idx val="1"/>
          <c:order val="1"/>
          <c:tx>
            <c:strRef>
              <c:f>'Circuit 14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14 Data FY 17-18'!$B$3:$M$3</c:f>
              <c:numCache>
                <c:formatCode>#,##0</c:formatCode>
                <c:ptCount val="12"/>
                <c:pt idx="0">
                  <c:v>751</c:v>
                </c:pt>
                <c:pt idx="1">
                  <c:v>753</c:v>
                </c:pt>
                <c:pt idx="2">
                  <c:v>710</c:v>
                </c:pt>
                <c:pt idx="3">
                  <c:v>694</c:v>
                </c:pt>
                <c:pt idx="4">
                  <c:v>695</c:v>
                </c:pt>
                <c:pt idx="5">
                  <c:v>681</c:v>
                </c:pt>
                <c:pt idx="6">
                  <c:v>700</c:v>
                </c:pt>
                <c:pt idx="7">
                  <c:v>723</c:v>
                </c:pt>
                <c:pt idx="8">
                  <c:v>714</c:v>
                </c:pt>
                <c:pt idx="9">
                  <c:v>719</c:v>
                </c:pt>
                <c:pt idx="10">
                  <c:v>701</c:v>
                </c:pt>
                <c:pt idx="11">
                  <c:v>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73-4BDA-B9C8-A3780C0CB35F}"/>
            </c:ext>
          </c:extLst>
        </c:ser>
        <c:ser>
          <c:idx val="2"/>
          <c:order val="2"/>
          <c:tx>
            <c:strRef>
              <c:f>'Circuit 14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14 Data FY 17-18'!$B$4:$M$4</c:f>
              <c:numCache>
                <c:formatCode>#,##0</c:formatCode>
                <c:ptCount val="12"/>
                <c:pt idx="0">
                  <c:v>624</c:v>
                </c:pt>
                <c:pt idx="1">
                  <c:v>626</c:v>
                </c:pt>
                <c:pt idx="2">
                  <c:v>594</c:v>
                </c:pt>
                <c:pt idx="3">
                  <c:v>576</c:v>
                </c:pt>
                <c:pt idx="4">
                  <c:v>587</c:v>
                </c:pt>
                <c:pt idx="5">
                  <c:v>554</c:v>
                </c:pt>
                <c:pt idx="6">
                  <c:v>562</c:v>
                </c:pt>
                <c:pt idx="7">
                  <c:v>563</c:v>
                </c:pt>
                <c:pt idx="8">
                  <c:v>570</c:v>
                </c:pt>
                <c:pt idx="9">
                  <c:v>577</c:v>
                </c:pt>
                <c:pt idx="10">
                  <c:v>563</c:v>
                </c:pt>
                <c:pt idx="11">
                  <c:v>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73-4BDA-B9C8-A3780C0CB35F}"/>
            </c:ext>
          </c:extLst>
        </c:ser>
        <c:ser>
          <c:idx val="3"/>
          <c:order val="3"/>
          <c:tx>
            <c:strRef>
              <c:f>'Circuit 14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14 Data FY 17-18'!$B$5:$M$5</c:f>
              <c:numCache>
                <c:formatCode>#,##0</c:formatCode>
                <c:ptCount val="12"/>
                <c:pt idx="0">
                  <c:v>125</c:v>
                </c:pt>
                <c:pt idx="1">
                  <c:v>125</c:v>
                </c:pt>
                <c:pt idx="2">
                  <c:v>114</c:v>
                </c:pt>
                <c:pt idx="3">
                  <c:v>116</c:v>
                </c:pt>
                <c:pt idx="4">
                  <c:v>108</c:v>
                </c:pt>
                <c:pt idx="5">
                  <c:v>127</c:v>
                </c:pt>
                <c:pt idx="6">
                  <c:v>138</c:v>
                </c:pt>
                <c:pt idx="7">
                  <c:v>155</c:v>
                </c:pt>
                <c:pt idx="8">
                  <c:v>143</c:v>
                </c:pt>
                <c:pt idx="9">
                  <c:v>139</c:v>
                </c:pt>
                <c:pt idx="10">
                  <c:v>136</c:v>
                </c:pt>
                <c:pt idx="11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73-4BDA-B9C8-A3780C0CB35F}"/>
            </c:ext>
          </c:extLst>
        </c:ser>
        <c:ser>
          <c:idx val="4"/>
          <c:order val="4"/>
          <c:tx>
            <c:strRef>
              <c:f>'Circuit 14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14 Data FY 17-18'!$B$6:$M$6</c:f>
              <c:numCache>
                <c:formatCode>#,##0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73-4BDA-B9C8-A3780C0CB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817984"/>
        <c:axId val="268335296"/>
      </c:lineChart>
      <c:dateAx>
        <c:axId val="267817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8335296"/>
        <c:crosses val="autoZero"/>
        <c:auto val="1"/>
        <c:lblOffset val="100"/>
        <c:baseTimeUnit val="months"/>
      </c:dateAx>
      <c:valAx>
        <c:axId val="2683352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2678179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503385776199935"/>
          <c:y val="7.9323600174978123E-2"/>
          <c:w val="0.15330321787811202"/>
          <c:h val="0.884903762029746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883629430714224"/>
          <c:y val="3.058016185476815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967843642186234E-2"/>
          <c:y val="3.3952659587276363E-2"/>
          <c:w val="0.79582984202446394"/>
          <c:h val="0.84662332346071423"/>
        </c:manualLayout>
      </c:layout>
      <c:lineChart>
        <c:grouping val="standard"/>
        <c:varyColors val="0"/>
        <c:ser>
          <c:idx val="0"/>
          <c:order val="0"/>
          <c:tx>
            <c:strRef>
              <c:f>'Circuit 14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14 Data FY 17-18'!$B$9:$M$9</c:f>
              <c:numCache>
                <c:formatCode>#,##0</c:formatCode>
                <c:ptCount val="12"/>
                <c:pt idx="0">
                  <c:v>308</c:v>
                </c:pt>
                <c:pt idx="1">
                  <c:v>314</c:v>
                </c:pt>
                <c:pt idx="2">
                  <c:v>315</c:v>
                </c:pt>
                <c:pt idx="3">
                  <c:v>315</c:v>
                </c:pt>
                <c:pt idx="4">
                  <c:v>317</c:v>
                </c:pt>
                <c:pt idx="5">
                  <c:v>322</c:v>
                </c:pt>
                <c:pt idx="6">
                  <c:v>323</c:v>
                </c:pt>
                <c:pt idx="7">
                  <c:v>332</c:v>
                </c:pt>
                <c:pt idx="8">
                  <c:v>330</c:v>
                </c:pt>
                <c:pt idx="9">
                  <c:v>322</c:v>
                </c:pt>
                <c:pt idx="10">
                  <c:v>320</c:v>
                </c:pt>
                <c:pt idx="11">
                  <c:v>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F4-4EBB-801C-7C6F1DAE5888}"/>
            </c:ext>
          </c:extLst>
        </c:ser>
        <c:ser>
          <c:idx val="1"/>
          <c:order val="1"/>
          <c:tx>
            <c:strRef>
              <c:f>'Circuit 14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14 Data FY 17-18'!$B$10:$M$10</c:f>
              <c:numCache>
                <c:formatCode>#,##0</c:formatCode>
                <c:ptCount val="12"/>
                <c:pt idx="0">
                  <c:v>294</c:v>
                </c:pt>
                <c:pt idx="1">
                  <c:v>300</c:v>
                </c:pt>
                <c:pt idx="2">
                  <c:v>301</c:v>
                </c:pt>
                <c:pt idx="3">
                  <c:v>301</c:v>
                </c:pt>
                <c:pt idx="4">
                  <c:v>303</c:v>
                </c:pt>
                <c:pt idx="5">
                  <c:v>308</c:v>
                </c:pt>
                <c:pt idx="6">
                  <c:v>309</c:v>
                </c:pt>
                <c:pt idx="7">
                  <c:v>318</c:v>
                </c:pt>
                <c:pt idx="8">
                  <c:v>314</c:v>
                </c:pt>
                <c:pt idx="9">
                  <c:v>306</c:v>
                </c:pt>
                <c:pt idx="10">
                  <c:v>303</c:v>
                </c:pt>
                <c:pt idx="11">
                  <c:v>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F4-4EBB-801C-7C6F1DAE5888}"/>
            </c:ext>
          </c:extLst>
        </c:ser>
        <c:ser>
          <c:idx val="2"/>
          <c:order val="2"/>
          <c:tx>
            <c:strRef>
              <c:f>'Circuit 14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14 Data FY 17-18'!$B$11:$M$11</c:f>
              <c:numCache>
                <c:formatCode>#,##0</c:formatCode>
                <c:ptCount val="12"/>
                <c:pt idx="0">
                  <c:v>229</c:v>
                </c:pt>
                <c:pt idx="1">
                  <c:v>231</c:v>
                </c:pt>
                <c:pt idx="2">
                  <c:v>227</c:v>
                </c:pt>
                <c:pt idx="3">
                  <c:v>229</c:v>
                </c:pt>
                <c:pt idx="4">
                  <c:v>232</c:v>
                </c:pt>
                <c:pt idx="5">
                  <c:v>230</c:v>
                </c:pt>
                <c:pt idx="6">
                  <c:v>225</c:v>
                </c:pt>
                <c:pt idx="7">
                  <c:v>222</c:v>
                </c:pt>
                <c:pt idx="8">
                  <c:v>220</c:v>
                </c:pt>
                <c:pt idx="9">
                  <c:v>221</c:v>
                </c:pt>
                <c:pt idx="10">
                  <c:v>220</c:v>
                </c:pt>
                <c:pt idx="11">
                  <c:v>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F4-4EBB-801C-7C6F1DAE5888}"/>
            </c:ext>
          </c:extLst>
        </c:ser>
        <c:ser>
          <c:idx val="3"/>
          <c:order val="3"/>
          <c:tx>
            <c:strRef>
              <c:f>'Circuit 14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14 Data FY 17-18'!$B$12:$M$12</c:f>
              <c:numCache>
                <c:formatCode>#,##0</c:formatCode>
                <c:ptCount val="12"/>
                <c:pt idx="0">
                  <c:v>65</c:v>
                </c:pt>
                <c:pt idx="1">
                  <c:v>69</c:v>
                </c:pt>
                <c:pt idx="2">
                  <c:v>74</c:v>
                </c:pt>
                <c:pt idx="3">
                  <c:v>72</c:v>
                </c:pt>
                <c:pt idx="4">
                  <c:v>71</c:v>
                </c:pt>
                <c:pt idx="5">
                  <c:v>78</c:v>
                </c:pt>
                <c:pt idx="6">
                  <c:v>84</c:v>
                </c:pt>
                <c:pt idx="7">
                  <c:v>96</c:v>
                </c:pt>
                <c:pt idx="8">
                  <c:v>94</c:v>
                </c:pt>
                <c:pt idx="9">
                  <c:v>85</c:v>
                </c:pt>
                <c:pt idx="10">
                  <c:v>83</c:v>
                </c:pt>
                <c:pt idx="11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F4-4EBB-801C-7C6F1DAE5888}"/>
            </c:ext>
          </c:extLst>
        </c:ser>
        <c:ser>
          <c:idx val="4"/>
          <c:order val="4"/>
          <c:tx>
            <c:strRef>
              <c:f>'Circuit 14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14 Data FY 17-18'!$B$13:$M$13</c:f>
              <c:numCache>
                <c:formatCode>General</c:formatCode>
                <c:ptCount val="12"/>
                <c:pt idx="0">
                  <c:v>38</c:v>
                </c:pt>
                <c:pt idx="1">
                  <c:v>34</c:v>
                </c:pt>
                <c:pt idx="2">
                  <c:v>38</c:v>
                </c:pt>
                <c:pt idx="3">
                  <c:v>34</c:v>
                </c:pt>
                <c:pt idx="4">
                  <c:v>34</c:v>
                </c:pt>
                <c:pt idx="5">
                  <c:v>40</c:v>
                </c:pt>
                <c:pt idx="6">
                  <c:v>40</c:v>
                </c:pt>
                <c:pt idx="7">
                  <c:v>43</c:v>
                </c:pt>
                <c:pt idx="8">
                  <c:v>39</c:v>
                </c:pt>
                <c:pt idx="9">
                  <c:v>41</c:v>
                </c:pt>
                <c:pt idx="10">
                  <c:v>34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F4-4EBB-801C-7C6F1DAE5888}"/>
            </c:ext>
          </c:extLst>
        </c:ser>
        <c:ser>
          <c:idx val="5"/>
          <c:order val="5"/>
          <c:tx>
            <c:strRef>
              <c:f>'Circuit 14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14 Data FY 17-18'!$B$14:$M$14</c:f>
              <c:numCache>
                <c:formatCode>#,##0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16</c:v>
                </c:pt>
                <c:pt idx="9">
                  <c:v>16</c:v>
                </c:pt>
                <c:pt idx="10">
                  <c:v>17</c:v>
                </c:pt>
                <c:pt idx="11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F4-4EBB-801C-7C6F1DAE5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519936"/>
        <c:axId val="269206080"/>
      </c:lineChart>
      <c:dateAx>
        <c:axId val="268519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9206080"/>
        <c:crosses val="autoZero"/>
        <c:auto val="1"/>
        <c:lblOffset val="100"/>
        <c:baseTimeUnit val="months"/>
      </c:dateAx>
      <c:valAx>
        <c:axId val="2692060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685199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16693722533253"/>
          <c:y val="5.3016732283464561E-2"/>
          <c:w val="0.16483306277466761"/>
          <c:h val="0.9322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145219203090941"/>
          <c:y val="1.450678040244969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112259089001161E-2"/>
          <c:y val="6.2068296150481185E-2"/>
          <c:w val="0.80349156332587923"/>
          <c:h val="0.86572266210456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14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14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14 Data FY 17-18'!$B$17:$M$17</c:f>
              <c:numCache>
                <c:formatCode>#,##0</c:formatCode>
                <c:ptCount val="12"/>
                <c:pt idx="0">
                  <c:v>0</c:v>
                </c:pt>
                <c:pt idx="1">
                  <c:v>9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3</c:v>
                </c:pt>
                <c:pt idx="7">
                  <c:v>12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2-4165-8BF8-E5DECB807ED0}"/>
            </c:ext>
          </c:extLst>
        </c:ser>
        <c:ser>
          <c:idx val="1"/>
          <c:order val="1"/>
          <c:tx>
            <c:strRef>
              <c:f>'Circuit 14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14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14 Data FY 17-18'!$B$18:$M$18</c:f>
              <c:numCache>
                <c:formatCode>#,##0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8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52-4165-8BF8-E5DECB807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520960"/>
        <c:axId val="269208384"/>
      </c:barChart>
      <c:dateAx>
        <c:axId val="2685209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9208384"/>
        <c:crosses val="autoZero"/>
        <c:auto val="1"/>
        <c:lblOffset val="100"/>
        <c:baseTimeUnit val="months"/>
      </c:dateAx>
      <c:valAx>
        <c:axId val="2692083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68520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159441194778085"/>
          <c:y val="0.11343378735039737"/>
          <c:w val="0.13842430361547797"/>
          <c:h val="0.8102723371277754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518992206898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93741750489287E-2"/>
          <c:y val="6.9013560804899385E-2"/>
          <c:w val="0.78518831198089734"/>
          <c:h val="0.83551288231828169"/>
        </c:manualLayout>
      </c:layout>
      <c:lineChart>
        <c:grouping val="standard"/>
        <c:varyColors val="0"/>
        <c:ser>
          <c:idx val="0"/>
          <c:order val="0"/>
          <c:tx>
            <c:strRef>
              <c:f>'Circuit 15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15 Data FY 17-18'!$B$2:$M$2</c:f>
              <c:numCache>
                <c:formatCode>#,##0</c:formatCode>
                <c:ptCount val="12"/>
                <c:pt idx="0">
                  <c:v>1401</c:v>
                </c:pt>
                <c:pt idx="1">
                  <c:v>1391</c:v>
                </c:pt>
                <c:pt idx="2">
                  <c:v>1353</c:v>
                </c:pt>
                <c:pt idx="3">
                  <c:v>1353</c:v>
                </c:pt>
                <c:pt idx="4">
                  <c:v>1375</c:v>
                </c:pt>
                <c:pt idx="5">
                  <c:v>1364</c:v>
                </c:pt>
                <c:pt idx="6">
                  <c:v>1404</c:v>
                </c:pt>
                <c:pt idx="7">
                  <c:v>1434</c:v>
                </c:pt>
                <c:pt idx="8">
                  <c:v>1432</c:v>
                </c:pt>
                <c:pt idx="9">
                  <c:v>1406</c:v>
                </c:pt>
                <c:pt idx="10">
                  <c:v>1411</c:v>
                </c:pt>
                <c:pt idx="11">
                  <c:v>1378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9F-44E9-BE72-17853E030598}"/>
            </c:ext>
          </c:extLst>
        </c:ser>
        <c:ser>
          <c:idx val="1"/>
          <c:order val="1"/>
          <c:tx>
            <c:strRef>
              <c:f>'Circuit 15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15 Data FY 17-18'!$B$3:$M$3</c:f>
              <c:numCache>
                <c:formatCode>#,##0</c:formatCode>
                <c:ptCount val="12"/>
                <c:pt idx="0">
                  <c:v>1229</c:v>
                </c:pt>
                <c:pt idx="1">
                  <c:v>1238</c:v>
                </c:pt>
                <c:pt idx="2">
                  <c:v>1209</c:v>
                </c:pt>
                <c:pt idx="3">
                  <c:v>1203</c:v>
                </c:pt>
                <c:pt idx="4">
                  <c:v>1235</c:v>
                </c:pt>
                <c:pt idx="5">
                  <c:v>1244</c:v>
                </c:pt>
                <c:pt idx="6">
                  <c:v>1278</c:v>
                </c:pt>
                <c:pt idx="7">
                  <c:v>1297</c:v>
                </c:pt>
                <c:pt idx="8">
                  <c:v>1318</c:v>
                </c:pt>
                <c:pt idx="9">
                  <c:v>1303</c:v>
                </c:pt>
                <c:pt idx="10">
                  <c:v>1332</c:v>
                </c:pt>
                <c:pt idx="11">
                  <c:v>1325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9F-44E9-BE72-17853E030598}"/>
            </c:ext>
          </c:extLst>
        </c:ser>
        <c:ser>
          <c:idx val="2"/>
          <c:order val="2"/>
          <c:tx>
            <c:strRef>
              <c:f>'Circuit 15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15 Data FY 17-18'!$B$4:$M$4</c:f>
              <c:numCache>
                <c:formatCode>#,##0</c:formatCode>
                <c:ptCount val="12"/>
                <c:pt idx="0">
                  <c:v>933</c:v>
                </c:pt>
                <c:pt idx="1">
                  <c:v>928</c:v>
                </c:pt>
                <c:pt idx="2">
                  <c:v>948</c:v>
                </c:pt>
                <c:pt idx="3">
                  <c:v>947</c:v>
                </c:pt>
                <c:pt idx="4">
                  <c:v>938</c:v>
                </c:pt>
                <c:pt idx="5">
                  <c:v>930</c:v>
                </c:pt>
                <c:pt idx="6">
                  <c:v>965</c:v>
                </c:pt>
                <c:pt idx="7">
                  <c:v>1001</c:v>
                </c:pt>
                <c:pt idx="8">
                  <c:v>1046</c:v>
                </c:pt>
                <c:pt idx="9">
                  <c:v>1018</c:v>
                </c:pt>
                <c:pt idx="10">
                  <c:v>1001</c:v>
                </c:pt>
                <c:pt idx="11">
                  <c:v>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9F-44E9-BE72-17853E030598}"/>
            </c:ext>
          </c:extLst>
        </c:ser>
        <c:ser>
          <c:idx val="3"/>
          <c:order val="3"/>
          <c:tx>
            <c:strRef>
              <c:f>'Circuit 15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15 Data FY 17-18'!$B$5:$M$5</c:f>
              <c:numCache>
                <c:formatCode>#,##0</c:formatCode>
                <c:ptCount val="12"/>
                <c:pt idx="0">
                  <c:v>289</c:v>
                </c:pt>
                <c:pt idx="1">
                  <c:v>295</c:v>
                </c:pt>
                <c:pt idx="2">
                  <c:v>256</c:v>
                </c:pt>
                <c:pt idx="3">
                  <c:v>247</c:v>
                </c:pt>
                <c:pt idx="4">
                  <c:v>290</c:v>
                </c:pt>
                <c:pt idx="5">
                  <c:v>305</c:v>
                </c:pt>
                <c:pt idx="6">
                  <c:v>306</c:v>
                </c:pt>
                <c:pt idx="7">
                  <c:v>286</c:v>
                </c:pt>
                <c:pt idx="8">
                  <c:v>268</c:v>
                </c:pt>
                <c:pt idx="9">
                  <c:v>277</c:v>
                </c:pt>
                <c:pt idx="10">
                  <c:v>313</c:v>
                </c:pt>
                <c:pt idx="11">
                  <c:v>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9F-44E9-BE72-17853E030598}"/>
            </c:ext>
          </c:extLst>
        </c:ser>
        <c:ser>
          <c:idx val="4"/>
          <c:order val="4"/>
          <c:tx>
            <c:strRef>
              <c:f>'Circuit 15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15 Data FY 17-18'!$B$6:$M$6</c:f>
              <c:numCache>
                <c:formatCode>#,##0</c:formatCode>
                <c:ptCount val="12"/>
                <c:pt idx="0">
                  <c:v>7</c:v>
                </c:pt>
                <c:pt idx="1">
                  <c:v>15</c:v>
                </c:pt>
                <c:pt idx="2">
                  <c:v>5</c:v>
                </c:pt>
                <c:pt idx="3">
                  <c:v>9</c:v>
                </c:pt>
                <c:pt idx="4">
                  <c:v>7</c:v>
                </c:pt>
                <c:pt idx="5">
                  <c:v>9</c:v>
                </c:pt>
                <c:pt idx="6">
                  <c:v>7</c:v>
                </c:pt>
                <c:pt idx="7">
                  <c:v>10</c:v>
                </c:pt>
                <c:pt idx="8">
                  <c:v>4</c:v>
                </c:pt>
                <c:pt idx="9">
                  <c:v>8</c:v>
                </c:pt>
                <c:pt idx="10">
                  <c:v>18</c:v>
                </c:pt>
                <c:pt idx="1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9F-44E9-BE72-17853E030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987392"/>
        <c:axId val="269210688"/>
      </c:lineChart>
      <c:dateAx>
        <c:axId val="268987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9210688"/>
        <c:crosses val="autoZero"/>
        <c:auto val="1"/>
        <c:lblOffset val="100"/>
        <c:baseTimeUnit val="months"/>
      </c:dateAx>
      <c:valAx>
        <c:axId val="2692106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689873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54633127506451"/>
          <c:y val="7.1477198162729655E-2"/>
          <c:w val="0.15184801683026616"/>
          <c:h val="0.91260115923009621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805521419649132"/>
          <c:y val="6.944444444444444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26367229859355E-2"/>
          <c:y val="3.3643999045573851E-2"/>
          <c:w val="0.79466759669582876"/>
          <c:h val="0.89044189930804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15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15 Data FY 17-18'!$B$9:$M$9</c:f>
              <c:numCache>
                <c:formatCode>#,##0</c:formatCode>
                <c:ptCount val="12"/>
                <c:pt idx="0">
                  <c:v>636</c:v>
                </c:pt>
                <c:pt idx="1">
                  <c:v>651</c:v>
                </c:pt>
                <c:pt idx="2">
                  <c:v>652</c:v>
                </c:pt>
                <c:pt idx="3">
                  <c:v>646</c:v>
                </c:pt>
                <c:pt idx="4">
                  <c:v>634</c:v>
                </c:pt>
                <c:pt idx="5">
                  <c:v>633</c:v>
                </c:pt>
                <c:pt idx="6">
                  <c:v>645</c:v>
                </c:pt>
                <c:pt idx="7">
                  <c:v>640</c:v>
                </c:pt>
                <c:pt idx="8">
                  <c:v>656</c:v>
                </c:pt>
                <c:pt idx="9">
                  <c:v>656</c:v>
                </c:pt>
                <c:pt idx="10">
                  <c:v>664</c:v>
                </c:pt>
                <c:pt idx="11">
                  <c:v>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8-458C-91D9-0BE5A8F33AAE}"/>
            </c:ext>
          </c:extLst>
        </c:ser>
        <c:ser>
          <c:idx val="1"/>
          <c:order val="1"/>
          <c:tx>
            <c:strRef>
              <c:f>'Circuit 15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15 Data FY 17-18'!$B$10:$M$10</c:f>
              <c:numCache>
                <c:formatCode>#,##0</c:formatCode>
                <c:ptCount val="12"/>
                <c:pt idx="0">
                  <c:v>591</c:v>
                </c:pt>
                <c:pt idx="1">
                  <c:v>606</c:v>
                </c:pt>
                <c:pt idx="2">
                  <c:v>606</c:v>
                </c:pt>
                <c:pt idx="3">
                  <c:v>601</c:v>
                </c:pt>
                <c:pt idx="4">
                  <c:v>599</c:v>
                </c:pt>
                <c:pt idx="5">
                  <c:v>598</c:v>
                </c:pt>
                <c:pt idx="6">
                  <c:v>609</c:v>
                </c:pt>
                <c:pt idx="7">
                  <c:v>610</c:v>
                </c:pt>
                <c:pt idx="8">
                  <c:v>626</c:v>
                </c:pt>
                <c:pt idx="9">
                  <c:v>626</c:v>
                </c:pt>
                <c:pt idx="10">
                  <c:v>634</c:v>
                </c:pt>
                <c:pt idx="11">
                  <c:v>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8-458C-91D9-0BE5A8F33AAE}"/>
            </c:ext>
          </c:extLst>
        </c:ser>
        <c:ser>
          <c:idx val="2"/>
          <c:order val="2"/>
          <c:tx>
            <c:strRef>
              <c:f>'Circuit 15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15 Data FY 17-18'!$B$11:$M$11</c:f>
              <c:numCache>
                <c:formatCode>#,##0</c:formatCode>
                <c:ptCount val="12"/>
                <c:pt idx="0">
                  <c:v>459</c:v>
                </c:pt>
                <c:pt idx="1">
                  <c:v>473</c:v>
                </c:pt>
                <c:pt idx="2">
                  <c:v>469</c:v>
                </c:pt>
                <c:pt idx="3">
                  <c:v>475</c:v>
                </c:pt>
                <c:pt idx="4">
                  <c:v>477</c:v>
                </c:pt>
                <c:pt idx="5">
                  <c:v>473</c:v>
                </c:pt>
                <c:pt idx="6">
                  <c:v>482</c:v>
                </c:pt>
                <c:pt idx="7">
                  <c:v>474</c:v>
                </c:pt>
                <c:pt idx="8">
                  <c:v>490</c:v>
                </c:pt>
                <c:pt idx="9">
                  <c:v>491</c:v>
                </c:pt>
                <c:pt idx="10">
                  <c:v>484</c:v>
                </c:pt>
                <c:pt idx="11">
                  <c:v>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38-458C-91D9-0BE5A8F33AAE}"/>
            </c:ext>
          </c:extLst>
        </c:ser>
        <c:ser>
          <c:idx val="3"/>
          <c:order val="3"/>
          <c:tx>
            <c:strRef>
              <c:f>'Circuit 15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15 Data FY 17-18'!$B$12:$M$12</c:f>
              <c:numCache>
                <c:formatCode>#,##0</c:formatCode>
                <c:ptCount val="12"/>
                <c:pt idx="0">
                  <c:v>132</c:v>
                </c:pt>
                <c:pt idx="1">
                  <c:v>133</c:v>
                </c:pt>
                <c:pt idx="2">
                  <c:v>137</c:v>
                </c:pt>
                <c:pt idx="3">
                  <c:v>126</c:v>
                </c:pt>
                <c:pt idx="4">
                  <c:v>122</c:v>
                </c:pt>
                <c:pt idx="5">
                  <c:v>125</c:v>
                </c:pt>
                <c:pt idx="6">
                  <c:v>127</c:v>
                </c:pt>
                <c:pt idx="7">
                  <c:v>136</c:v>
                </c:pt>
                <c:pt idx="8">
                  <c:v>136</c:v>
                </c:pt>
                <c:pt idx="9">
                  <c:v>135</c:v>
                </c:pt>
                <c:pt idx="10">
                  <c:v>150</c:v>
                </c:pt>
                <c:pt idx="11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38-458C-91D9-0BE5A8F33AAE}"/>
            </c:ext>
          </c:extLst>
        </c:ser>
        <c:ser>
          <c:idx val="4"/>
          <c:order val="4"/>
          <c:tx>
            <c:strRef>
              <c:f>'Circuit 15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15 Data FY 17-18'!$B$13:$M$13</c:f>
              <c:numCache>
                <c:formatCode>General</c:formatCode>
                <c:ptCount val="12"/>
                <c:pt idx="0">
                  <c:v>33</c:v>
                </c:pt>
                <c:pt idx="1">
                  <c:v>35</c:v>
                </c:pt>
                <c:pt idx="2">
                  <c:v>40</c:v>
                </c:pt>
                <c:pt idx="3">
                  <c:v>31</c:v>
                </c:pt>
                <c:pt idx="4">
                  <c:v>36</c:v>
                </c:pt>
                <c:pt idx="5">
                  <c:v>35</c:v>
                </c:pt>
                <c:pt idx="6">
                  <c:v>40</c:v>
                </c:pt>
                <c:pt idx="7">
                  <c:v>48</c:v>
                </c:pt>
                <c:pt idx="8">
                  <c:v>49</c:v>
                </c:pt>
                <c:pt idx="9">
                  <c:v>48</c:v>
                </c:pt>
                <c:pt idx="10">
                  <c:v>54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38-458C-91D9-0BE5A8F33AAE}"/>
            </c:ext>
          </c:extLst>
        </c:ser>
        <c:ser>
          <c:idx val="5"/>
          <c:order val="5"/>
          <c:tx>
            <c:strRef>
              <c:f>'Circuit 15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15 Data FY 17-18'!$B$14:$M$14</c:f>
              <c:numCache>
                <c:formatCode>#,##0</c:formatCode>
                <c:ptCount val="12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45</c:v>
                </c:pt>
                <c:pt idx="4">
                  <c:v>35</c:v>
                </c:pt>
                <c:pt idx="5">
                  <c:v>35</c:v>
                </c:pt>
                <c:pt idx="6">
                  <c:v>36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B38-458C-91D9-0BE5A8F33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202496"/>
        <c:axId val="269212992"/>
      </c:lineChart>
      <c:dateAx>
        <c:axId val="268202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9212992"/>
        <c:crosses val="autoZero"/>
        <c:auto val="1"/>
        <c:lblOffset val="100"/>
        <c:baseTimeUnit val="months"/>
      </c:dateAx>
      <c:valAx>
        <c:axId val="2692129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682024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5030472385837108"/>
          <c:y val="7.1151574803149611E-2"/>
          <c:w val="0.14969530542786197"/>
          <c:h val="0.918394028871391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319547484310123"/>
          <c:y val="1.620461504811898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328453163007805E-2"/>
          <c:y val="6.1953740157480314E-2"/>
          <c:w val="0.81588107087396999"/>
          <c:h val="0.8660956547098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15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15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15 Data FY 17-18'!$B$17:$M$17</c:f>
              <c:numCache>
                <c:formatCode>#,##0</c:formatCode>
                <c:ptCount val="12"/>
                <c:pt idx="0">
                  <c:v>29</c:v>
                </c:pt>
                <c:pt idx="1">
                  <c:v>15</c:v>
                </c:pt>
                <c:pt idx="2">
                  <c:v>15</c:v>
                </c:pt>
                <c:pt idx="3">
                  <c:v>4</c:v>
                </c:pt>
                <c:pt idx="4">
                  <c:v>11</c:v>
                </c:pt>
                <c:pt idx="5">
                  <c:v>17</c:v>
                </c:pt>
                <c:pt idx="6">
                  <c:v>13</c:v>
                </c:pt>
                <c:pt idx="7">
                  <c:v>7</c:v>
                </c:pt>
                <c:pt idx="8">
                  <c:v>21</c:v>
                </c:pt>
                <c:pt idx="9">
                  <c:v>13</c:v>
                </c:pt>
                <c:pt idx="10">
                  <c:v>9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9-442C-B8B9-740818366914}"/>
            </c:ext>
          </c:extLst>
        </c:ser>
        <c:ser>
          <c:idx val="1"/>
          <c:order val="1"/>
          <c:tx>
            <c:strRef>
              <c:f>'Circuit 15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15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15 Data FY 17-18'!$B$18:$M$18</c:f>
              <c:numCache>
                <c:formatCode>#,##0</c:formatCode>
                <c:ptCount val="12"/>
                <c:pt idx="0">
                  <c:v>1</c:v>
                </c:pt>
                <c:pt idx="1">
                  <c:v>13</c:v>
                </c:pt>
                <c:pt idx="2">
                  <c:v>0</c:v>
                </c:pt>
                <c:pt idx="3">
                  <c:v>13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B9-442C-B8B9-740818366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203520"/>
        <c:axId val="266233536"/>
      </c:barChart>
      <c:dateAx>
        <c:axId val="268203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6233536"/>
        <c:crosses val="autoZero"/>
        <c:auto val="1"/>
        <c:lblOffset val="100"/>
        <c:baseTimeUnit val="months"/>
      </c:dateAx>
      <c:valAx>
        <c:axId val="266233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68203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53762281818191"/>
          <c:y val="0.17376698745990085"/>
          <c:w val="0.13243102987972388"/>
          <c:h val="0.7043178769320501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600242935685973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20257594382982E-2"/>
          <c:y val="0.10790819116360455"/>
          <c:w val="0.78189034267724589"/>
          <c:h val="0.8037475393700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'North Region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'North Region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'North Region Data FY 17-18'!$B$17:$M$17</c:f>
              <c:numCache>
                <c:formatCode>#,##0</c:formatCode>
                <c:ptCount val="12"/>
                <c:pt idx="0">
                  <c:v>72</c:v>
                </c:pt>
                <c:pt idx="1">
                  <c:v>95</c:v>
                </c:pt>
                <c:pt idx="2">
                  <c:v>70</c:v>
                </c:pt>
                <c:pt idx="3">
                  <c:v>92</c:v>
                </c:pt>
                <c:pt idx="4">
                  <c:v>116</c:v>
                </c:pt>
                <c:pt idx="5">
                  <c:v>64</c:v>
                </c:pt>
                <c:pt idx="6">
                  <c:v>94</c:v>
                </c:pt>
                <c:pt idx="7">
                  <c:v>40</c:v>
                </c:pt>
                <c:pt idx="8">
                  <c:v>106</c:v>
                </c:pt>
                <c:pt idx="9">
                  <c:v>111</c:v>
                </c:pt>
                <c:pt idx="10">
                  <c:v>34</c:v>
                </c:pt>
                <c:pt idx="11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12-4485-A178-4102895FB44F}"/>
            </c:ext>
          </c:extLst>
        </c:ser>
        <c:ser>
          <c:idx val="1"/>
          <c:order val="1"/>
          <c:tx>
            <c:strRef>
              <c:f>'North Region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'North Region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'North Region Data FY 17-18'!$B$18:$M$18</c:f>
              <c:numCache>
                <c:formatCode>#,##0</c:formatCode>
                <c:ptCount val="12"/>
                <c:pt idx="0">
                  <c:v>56</c:v>
                </c:pt>
                <c:pt idx="1">
                  <c:v>97</c:v>
                </c:pt>
                <c:pt idx="2">
                  <c:v>46</c:v>
                </c:pt>
                <c:pt idx="3">
                  <c:v>46</c:v>
                </c:pt>
                <c:pt idx="4">
                  <c:v>62</c:v>
                </c:pt>
                <c:pt idx="5">
                  <c:v>29</c:v>
                </c:pt>
                <c:pt idx="6">
                  <c:v>60</c:v>
                </c:pt>
                <c:pt idx="7">
                  <c:v>114</c:v>
                </c:pt>
                <c:pt idx="8">
                  <c:v>141</c:v>
                </c:pt>
                <c:pt idx="9">
                  <c:v>70</c:v>
                </c:pt>
                <c:pt idx="10">
                  <c:v>55</c:v>
                </c:pt>
                <c:pt idx="1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12-4485-A178-4102895FB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459392"/>
        <c:axId val="126779392"/>
      </c:barChart>
      <c:dateAx>
        <c:axId val="126459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6779392"/>
        <c:crosses val="autoZero"/>
        <c:auto val="1"/>
        <c:lblOffset val="100"/>
        <c:baseTimeUnit val="months"/>
      </c:dateAx>
      <c:valAx>
        <c:axId val="12677939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6459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90016682322077"/>
          <c:y val="9.4866852580927377E-2"/>
          <c:w val="0.15751026662518738"/>
          <c:h val="0.83101268591426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46908742494548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9926807341037188E-2"/>
          <c:y val="3.7382221161748719E-2"/>
          <c:w val="0.79706437680682085"/>
          <c:h val="0.86273567366579162"/>
        </c:manualLayout>
      </c:layout>
      <c:lineChart>
        <c:grouping val="standard"/>
        <c:varyColors val="0"/>
        <c:ser>
          <c:idx val="0"/>
          <c:order val="0"/>
          <c:tx>
            <c:strRef>
              <c:f>'Circuit 16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16 Data FY 17-18'!$B$2:$M$2</c:f>
              <c:numCache>
                <c:formatCode>0</c:formatCode>
                <c:ptCount val="12"/>
                <c:pt idx="0">
                  <c:v>143</c:v>
                </c:pt>
                <c:pt idx="1">
                  <c:v>151</c:v>
                </c:pt>
                <c:pt idx="2">
                  <c:v>149</c:v>
                </c:pt>
                <c:pt idx="3">
                  <c:v>144</c:v>
                </c:pt>
                <c:pt idx="4">
                  <c:v>138</c:v>
                </c:pt>
                <c:pt idx="5">
                  <c:v>133</c:v>
                </c:pt>
                <c:pt idx="6">
                  <c:v>133</c:v>
                </c:pt>
                <c:pt idx="7">
                  <c:v>137</c:v>
                </c:pt>
                <c:pt idx="8">
                  <c:v>136</c:v>
                </c:pt>
                <c:pt idx="9">
                  <c:v>123</c:v>
                </c:pt>
                <c:pt idx="10">
                  <c:v>126</c:v>
                </c:pt>
                <c:pt idx="11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AB-463F-B31D-912C78D1C3E9}"/>
            </c:ext>
          </c:extLst>
        </c:ser>
        <c:ser>
          <c:idx val="1"/>
          <c:order val="1"/>
          <c:tx>
            <c:strRef>
              <c:f>'Circuit 16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16 Data FY 17-18'!$B$3:$M$3</c:f>
              <c:numCache>
                <c:formatCode>#,##0</c:formatCode>
                <c:ptCount val="12"/>
                <c:pt idx="0">
                  <c:v>150</c:v>
                </c:pt>
                <c:pt idx="1">
                  <c:v>155</c:v>
                </c:pt>
                <c:pt idx="2">
                  <c:v>154</c:v>
                </c:pt>
                <c:pt idx="3">
                  <c:v>152</c:v>
                </c:pt>
                <c:pt idx="4">
                  <c:v>145</c:v>
                </c:pt>
                <c:pt idx="5">
                  <c:v>139</c:v>
                </c:pt>
                <c:pt idx="6">
                  <c:v>142</c:v>
                </c:pt>
                <c:pt idx="7">
                  <c:v>144</c:v>
                </c:pt>
                <c:pt idx="8">
                  <c:v>142</c:v>
                </c:pt>
                <c:pt idx="9">
                  <c:v>133</c:v>
                </c:pt>
                <c:pt idx="10">
                  <c:v>134</c:v>
                </c:pt>
                <c:pt idx="11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AB-463F-B31D-912C78D1C3E9}"/>
            </c:ext>
          </c:extLst>
        </c:ser>
        <c:ser>
          <c:idx val="2"/>
          <c:order val="2"/>
          <c:tx>
            <c:strRef>
              <c:f>'Circuit 16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16 Data FY 17-18'!$B$4:$M$4</c:f>
              <c:numCache>
                <c:formatCode>#,##0</c:formatCode>
                <c:ptCount val="12"/>
                <c:pt idx="0">
                  <c:v>92</c:v>
                </c:pt>
                <c:pt idx="1">
                  <c:v>92</c:v>
                </c:pt>
                <c:pt idx="2">
                  <c:v>97</c:v>
                </c:pt>
                <c:pt idx="3">
                  <c:v>97</c:v>
                </c:pt>
                <c:pt idx="4">
                  <c:v>90</c:v>
                </c:pt>
                <c:pt idx="5">
                  <c:v>82</c:v>
                </c:pt>
                <c:pt idx="6">
                  <c:v>81</c:v>
                </c:pt>
                <c:pt idx="7">
                  <c:v>80</c:v>
                </c:pt>
                <c:pt idx="8">
                  <c:v>81</c:v>
                </c:pt>
                <c:pt idx="9">
                  <c:v>86</c:v>
                </c:pt>
                <c:pt idx="10">
                  <c:v>82</c:v>
                </c:pt>
                <c:pt idx="11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AB-463F-B31D-912C78D1C3E9}"/>
            </c:ext>
          </c:extLst>
        </c:ser>
        <c:ser>
          <c:idx val="3"/>
          <c:order val="3"/>
          <c:tx>
            <c:strRef>
              <c:f>'Circuit 16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16 Data FY 17-18'!$B$5:$M$5</c:f>
              <c:numCache>
                <c:formatCode>#,##0</c:formatCode>
                <c:ptCount val="12"/>
                <c:pt idx="0">
                  <c:v>58</c:v>
                </c:pt>
                <c:pt idx="1">
                  <c:v>63</c:v>
                </c:pt>
                <c:pt idx="2">
                  <c:v>57</c:v>
                </c:pt>
                <c:pt idx="3">
                  <c:v>54</c:v>
                </c:pt>
                <c:pt idx="4">
                  <c:v>55</c:v>
                </c:pt>
                <c:pt idx="5">
                  <c:v>57</c:v>
                </c:pt>
                <c:pt idx="6">
                  <c:v>61</c:v>
                </c:pt>
                <c:pt idx="7">
                  <c:v>64</c:v>
                </c:pt>
                <c:pt idx="8">
                  <c:v>61</c:v>
                </c:pt>
                <c:pt idx="9">
                  <c:v>47</c:v>
                </c:pt>
                <c:pt idx="10">
                  <c:v>52</c:v>
                </c:pt>
                <c:pt idx="1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AB-463F-B31D-912C78D1C3E9}"/>
            </c:ext>
          </c:extLst>
        </c:ser>
        <c:ser>
          <c:idx val="4"/>
          <c:order val="4"/>
          <c:tx>
            <c:strRef>
              <c:f>'Circuit 16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16 Data FY 17-18'!$B$6:$M$6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AB-463F-B31D-912C78D1C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858368"/>
        <c:axId val="266235840"/>
      </c:lineChart>
      <c:dateAx>
        <c:axId val="268858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6235840"/>
        <c:crosses val="autoZero"/>
        <c:auto val="1"/>
        <c:lblOffset val="100"/>
        <c:baseTimeUnit val="months"/>
      </c:dateAx>
      <c:valAx>
        <c:axId val="2662358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2688583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21742802380916"/>
          <c:y val="0.11704177602799649"/>
          <c:w val="0.15782571976190837"/>
          <c:h val="0.773712270341207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83863274316143999"/>
          <c:y val="2.167268153980752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329870739155432E-2"/>
          <c:y val="3.3720636856611599E-2"/>
          <c:w val="0.78596335526067329"/>
          <c:h val="0.89019233643630535"/>
        </c:manualLayout>
      </c:layout>
      <c:lineChart>
        <c:grouping val="standard"/>
        <c:varyColors val="0"/>
        <c:ser>
          <c:idx val="0"/>
          <c:order val="0"/>
          <c:tx>
            <c:strRef>
              <c:f>'Circuit 16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16 Data FY 17-18'!$B$9:$M$9</c:f>
              <c:numCache>
                <c:formatCode>#,##0</c:formatCode>
                <c:ptCount val="12"/>
                <c:pt idx="0">
                  <c:v>111</c:v>
                </c:pt>
                <c:pt idx="1">
                  <c:v>114</c:v>
                </c:pt>
                <c:pt idx="2">
                  <c:v>112</c:v>
                </c:pt>
                <c:pt idx="3">
                  <c:v>108</c:v>
                </c:pt>
                <c:pt idx="4">
                  <c:v>108</c:v>
                </c:pt>
                <c:pt idx="5">
                  <c:v>108</c:v>
                </c:pt>
                <c:pt idx="6">
                  <c:v>108</c:v>
                </c:pt>
                <c:pt idx="7">
                  <c:v>107</c:v>
                </c:pt>
                <c:pt idx="8">
                  <c:v>109</c:v>
                </c:pt>
                <c:pt idx="9">
                  <c:v>111</c:v>
                </c:pt>
                <c:pt idx="10">
                  <c:v>112</c:v>
                </c:pt>
                <c:pt idx="11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23-496F-83D7-5EFE5F27E8F8}"/>
            </c:ext>
          </c:extLst>
        </c:ser>
        <c:ser>
          <c:idx val="1"/>
          <c:order val="1"/>
          <c:tx>
            <c:strRef>
              <c:f>'Circuit 16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16 Data FY 17-18'!$B$10:$M$10</c:f>
              <c:numCache>
                <c:formatCode>#,##0</c:formatCode>
                <c:ptCount val="12"/>
                <c:pt idx="0">
                  <c:v>90</c:v>
                </c:pt>
                <c:pt idx="1">
                  <c:v>90</c:v>
                </c:pt>
                <c:pt idx="2">
                  <c:v>88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84</c:v>
                </c:pt>
                <c:pt idx="8">
                  <c:v>82</c:v>
                </c:pt>
                <c:pt idx="9">
                  <c:v>84</c:v>
                </c:pt>
                <c:pt idx="10">
                  <c:v>85</c:v>
                </c:pt>
                <c:pt idx="11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23-496F-83D7-5EFE5F27E8F8}"/>
            </c:ext>
          </c:extLst>
        </c:ser>
        <c:ser>
          <c:idx val="2"/>
          <c:order val="2"/>
          <c:tx>
            <c:strRef>
              <c:f>'Circuit 16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16 Data FY 17-18'!$B$11:$M$11</c:f>
              <c:numCache>
                <c:formatCode>#,##0</c:formatCode>
                <c:ptCount val="12"/>
                <c:pt idx="0">
                  <c:v>57</c:v>
                </c:pt>
                <c:pt idx="1">
                  <c:v>54</c:v>
                </c:pt>
                <c:pt idx="2">
                  <c:v>54</c:v>
                </c:pt>
                <c:pt idx="3">
                  <c:v>53</c:v>
                </c:pt>
                <c:pt idx="4">
                  <c:v>51</c:v>
                </c:pt>
                <c:pt idx="5">
                  <c:v>46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23-496F-83D7-5EFE5F27E8F8}"/>
            </c:ext>
          </c:extLst>
        </c:ser>
        <c:ser>
          <c:idx val="3"/>
          <c:order val="3"/>
          <c:tx>
            <c:strRef>
              <c:f>'Circuit 16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16 Data FY 17-18'!$B$12:$M$12</c:f>
              <c:numCache>
                <c:formatCode>#,##0</c:formatCode>
                <c:ptCount val="12"/>
                <c:pt idx="0">
                  <c:v>33</c:v>
                </c:pt>
                <c:pt idx="1">
                  <c:v>36</c:v>
                </c:pt>
                <c:pt idx="2">
                  <c:v>34</c:v>
                </c:pt>
                <c:pt idx="3">
                  <c:v>32</c:v>
                </c:pt>
                <c:pt idx="4">
                  <c:v>34</c:v>
                </c:pt>
                <c:pt idx="5">
                  <c:v>39</c:v>
                </c:pt>
                <c:pt idx="6">
                  <c:v>36</c:v>
                </c:pt>
                <c:pt idx="7">
                  <c:v>34</c:v>
                </c:pt>
                <c:pt idx="8">
                  <c:v>31</c:v>
                </c:pt>
                <c:pt idx="9">
                  <c:v>32</c:v>
                </c:pt>
                <c:pt idx="10">
                  <c:v>32</c:v>
                </c:pt>
                <c:pt idx="1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23-496F-83D7-5EFE5F27E8F8}"/>
            </c:ext>
          </c:extLst>
        </c:ser>
        <c:ser>
          <c:idx val="4"/>
          <c:order val="4"/>
          <c:tx>
            <c:strRef>
              <c:f>'Circuit 16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16 Data FY 17-18'!$B$13:$M$13</c:f>
              <c:numCache>
                <c:formatCode>General</c:formatCode>
                <c:ptCount val="12"/>
                <c:pt idx="0">
                  <c:v>15</c:v>
                </c:pt>
                <c:pt idx="1">
                  <c:v>19</c:v>
                </c:pt>
                <c:pt idx="2">
                  <c:v>20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21</c:v>
                </c:pt>
                <c:pt idx="7">
                  <c:v>23</c:v>
                </c:pt>
                <c:pt idx="8">
                  <c:v>21</c:v>
                </c:pt>
                <c:pt idx="9">
                  <c:v>23</c:v>
                </c:pt>
                <c:pt idx="10">
                  <c:v>25</c:v>
                </c:pt>
                <c:pt idx="11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23-496F-83D7-5EFE5F27E8F8}"/>
            </c:ext>
          </c:extLst>
        </c:ser>
        <c:ser>
          <c:idx val="5"/>
          <c:order val="5"/>
          <c:tx>
            <c:strRef>
              <c:f>'Circuit 16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16 Data FY 17-18'!$B$14:$M$14</c:f>
              <c:numCache>
                <c:formatCode>#,##0</c:formatCode>
                <c:ptCount val="12"/>
                <c:pt idx="0">
                  <c:v>21</c:v>
                </c:pt>
                <c:pt idx="1">
                  <c:v>24</c:v>
                </c:pt>
                <c:pt idx="2">
                  <c:v>24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23-496F-83D7-5EFE5F27E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859904"/>
        <c:axId val="266238144"/>
      </c:lineChart>
      <c:dateAx>
        <c:axId val="2688599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6238144"/>
        <c:crosses val="autoZero"/>
        <c:auto val="1"/>
        <c:lblOffset val="100"/>
        <c:baseTimeUnit val="months"/>
      </c:dateAx>
      <c:valAx>
        <c:axId val="2662381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688599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048113927955537"/>
          <c:y val="4.8210028433945756E-2"/>
          <c:w val="0.15951886072044463"/>
          <c:h val="0.9426995844269466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5637963626820451"/>
          <c:y val="1.8416206261510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38940571458398E-2"/>
          <c:y val="4.0893258508432305E-2"/>
          <c:w val="0.81218095570423643"/>
          <c:h val="0.87725202318460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16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16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16 Data FY 17-18'!$B$17:$M$17</c:f>
              <c:numCache>
                <c:formatCode>#,##0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E-4E69-BD17-856B8F50E7B7}"/>
            </c:ext>
          </c:extLst>
        </c:ser>
        <c:ser>
          <c:idx val="1"/>
          <c:order val="1"/>
          <c:tx>
            <c:strRef>
              <c:f>'Circuit 16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16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16 Data FY 17-18'!$B$18:$M$18</c:f>
              <c:numCache>
                <c:formatCode>#,##0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CE-4E69-BD17-856B8F50E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860928"/>
        <c:axId val="269869632"/>
      </c:barChart>
      <c:dateAx>
        <c:axId val="268860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9869632"/>
        <c:crosses val="autoZero"/>
        <c:auto val="1"/>
        <c:lblOffset val="100"/>
        <c:baseTimeUnit val="months"/>
      </c:dateAx>
      <c:valAx>
        <c:axId val="26986963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68860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8267419282497"/>
          <c:y val="0.10927103725294007"/>
          <c:w val="0.13227839167646954"/>
          <c:h val="0.77040820173721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79520529586980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646132318259801E-2"/>
          <c:y val="3.7763672398093098E-2"/>
          <c:w val="0.78303967505636096"/>
          <c:h val="0.83551288231828169"/>
        </c:manualLayout>
      </c:layout>
      <c:lineChart>
        <c:grouping val="standard"/>
        <c:varyColors val="0"/>
        <c:ser>
          <c:idx val="0"/>
          <c:order val="0"/>
          <c:tx>
            <c:strRef>
              <c:f>'Circuit 17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17 Data FY 17-18'!$B$2:$M$2</c:f>
              <c:numCache>
                <c:formatCode>#,##0</c:formatCode>
                <c:ptCount val="12"/>
                <c:pt idx="0">
                  <c:v>3273</c:v>
                </c:pt>
                <c:pt idx="1">
                  <c:v>3184</c:v>
                </c:pt>
                <c:pt idx="2">
                  <c:v>3189</c:v>
                </c:pt>
                <c:pt idx="3">
                  <c:v>3214</c:v>
                </c:pt>
                <c:pt idx="4">
                  <c:v>3178</c:v>
                </c:pt>
                <c:pt idx="5">
                  <c:v>3137</c:v>
                </c:pt>
                <c:pt idx="6">
                  <c:v>3176</c:v>
                </c:pt>
                <c:pt idx="7">
                  <c:v>3117</c:v>
                </c:pt>
                <c:pt idx="8">
                  <c:v>3073</c:v>
                </c:pt>
                <c:pt idx="9">
                  <c:v>2985</c:v>
                </c:pt>
                <c:pt idx="10">
                  <c:v>3011</c:v>
                </c:pt>
                <c:pt idx="11">
                  <c:v>2925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7-455E-BCD9-EC498B694C31}"/>
            </c:ext>
          </c:extLst>
        </c:ser>
        <c:ser>
          <c:idx val="1"/>
          <c:order val="1"/>
          <c:tx>
            <c:strRef>
              <c:f>'Circuit 17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17 Data FY 17-18'!$B$3:$M$3</c:f>
              <c:numCache>
                <c:formatCode>#,##0</c:formatCode>
                <c:ptCount val="12"/>
                <c:pt idx="0">
                  <c:v>2654</c:v>
                </c:pt>
                <c:pt idx="1">
                  <c:v>2654</c:v>
                </c:pt>
                <c:pt idx="2">
                  <c:v>2661</c:v>
                </c:pt>
                <c:pt idx="3">
                  <c:v>2653</c:v>
                </c:pt>
                <c:pt idx="4">
                  <c:v>2629</c:v>
                </c:pt>
                <c:pt idx="5">
                  <c:v>2581</c:v>
                </c:pt>
                <c:pt idx="6">
                  <c:v>2631</c:v>
                </c:pt>
                <c:pt idx="7">
                  <c:v>2598</c:v>
                </c:pt>
                <c:pt idx="8">
                  <c:v>2583</c:v>
                </c:pt>
                <c:pt idx="9">
                  <c:v>2553</c:v>
                </c:pt>
                <c:pt idx="10">
                  <c:v>2567</c:v>
                </c:pt>
                <c:pt idx="11">
                  <c:v>2536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7-455E-BCD9-EC498B694C31}"/>
            </c:ext>
          </c:extLst>
        </c:ser>
        <c:ser>
          <c:idx val="2"/>
          <c:order val="2"/>
          <c:tx>
            <c:strRef>
              <c:f>'Circuit 17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17 Data FY 17-18'!$B$4:$M$4</c:f>
              <c:numCache>
                <c:formatCode>#,##0</c:formatCode>
                <c:ptCount val="12"/>
                <c:pt idx="0">
                  <c:v>1364</c:v>
                </c:pt>
                <c:pt idx="1">
                  <c:v>1337</c:v>
                </c:pt>
                <c:pt idx="2">
                  <c:v>1317</c:v>
                </c:pt>
                <c:pt idx="3">
                  <c:v>1306</c:v>
                </c:pt>
                <c:pt idx="4">
                  <c:v>1276</c:v>
                </c:pt>
                <c:pt idx="5">
                  <c:v>1234</c:v>
                </c:pt>
                <c:pt idx="6">
                  <c:v>1321</c:v>
                </c:pt>
                <c:pt idx="7">
                  <c:v>1271</c:v>
                </c:pt>
                <c:pt idx="8">
                  <c:v>1297</c:v>
                </c:pt>
                <c:pt idx="9">
                  <c:v>1285</c:v>
                </c:pt>
                <c:pt idx="10">
                  <c:v>1259</c:v>
                </c:pt>
                <c:pt idx="11">
                  <c:v>1268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87-455E-BCD9-EC498B694C31}"/>
            </c:ext>
          </c:extLst>
        </c:ser>
        <c:ser>
          <c:idx val="3"/>
          <c:order val="3"/>
          <c:tx>
            <c:strRef>
              <c:f>'Circuit 17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17 Data FY 17-18'!$B$5:$M$5</c:f>
              <c:numCache>
                <c:formatCode>#,##0</c:formatCode>
                <c:ptCount val="12"/>
                <c:pt idx="0">
                  <c:v>1276</c:v>
                </c:pt>
                <c:pt idx="1">
                  <c:v>1298</c:v>
                </c:pt>
                <c:pt idx="2">
                  <c:v>1331</c:v>
                </c:pt>
                <c:pt idx="3">
                  <c:v>1336</c:v>
                </c:pt>
                <c:pt idx="4">
                  <c:v>1334</c:v>
                </c:pt>
                <c:pt idx="5">
                  <c:v>1327</c:v>
                </c:pt>
                <c:pt idx="6">
                  <c:v>1292</c:v>
                </c:pt>
                <c:pt idx="7">
                  <c:v>1310</c:v>
                </c:pt>
                <c:pt idx="8">
                  <c:v>1275</c:v>
                </c:pt>
                <c:pt idx="9">
                  <c:v>1252</c:v>
                </c:pt>
                <c:pt idx="10">
                  <c:v>1292</c:v>
                </c:pt>
                <c:pt idx="11">
                  <c:v>1242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87-455E-BCD9-EC498B694C31}"/>
            </c:ext>
          </c:extLst>
        </c:ser>
        <c:ser>
          <c:idx val="4"/>
          <c:order val="4"/>
          <c:tx>
            <c:strRef>
              <c:f>'Circuit 17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17 Data FY 17-18'!$B$6:$M$6</c:f>
              <c:numCache>
                <c:formatCode>#,##0</c:formatCode>
                <c:ptCount val="12"/>
                <c:pt idx="0">
                  <c:v>14</c:v>
                </c:pt>
                <c:pt idx="1">
                  <c:v>19</c:v>
                </c:pt>
                <c:pt idx="2">
                  <c:v>13</c:v>
                </c:pt>
                <c:pt idx="3">
                  <c:v>11</c:v>
                </c:pt>
                <c:pt idx="4">
                  <c:v>19</c:v>
                </c:pt>
                <c:pt idx="5">
                  <c:v>20</c:v>
                </c:pt>
                <c:pt idx="6">
                  <c:v>18</c:v>
                </c:pt>
                <c:pt idx="7">
                  <c:v>17</c:v>
                </c:pt>
                <c:pt idx="8">
                  <c:v>11</c:v>
                </c:pt>
                <c:pt idx="9">
                  <c:v>16</c:v>
                </c:pt>
                <c:pt idx="10">
                  <c:v>16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87-455E-BCD9-EC498B694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35648"/>
        <c:axId val="269871936"/>
      </c:lineChart>
      <c:dateAx>
        <c:axId val="2702356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9871936"/>
        <c:crosses val="autoZero"/>
        <c:auto val="1"/>
        <c:lblOffset val="100"/>
        <c:baseTimeUnit val="months"/>
      </c:dateAx>
      <c:valAx>
        <c:axId val="2698719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7023564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251323714593462"/>
          <c:y val="7.4266458880139982E-2"/>
          <c:w val="0.15266980717005754"/>
          <c:h val="0.9194269466316710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62436089997420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1808039602061E-2"/>
          <c:y val="3.3952659587276363E-2"/>
          <c:w val="0.78139567579588465"/>
          <c:h val="0.88943677911820651"/>
        </c:manualLayout>
      </c:layout>
      <c:lineChart>
        <c:grouping val="standard"/>
        <c:varyColors val="0"/>
        <c:ser>
          <c:idx val="0"/>
          <c:order val="0"/>
          <c:tx>
            <c:strRef>
              <c:f>'Circuit 17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17 Data FY 17-18'!$B$9:$M$9</c:f>
              <c:numCache>
                <c:formatCode>#,##0</c:formatCode>
                <c:ptCount val="12"/>
                <c:pt idx="0">
                  <c:v>805</c:v>
                </c:pt>
                <c:pt idx="1">
                  <c:v>824</c:v>
                </c:pt>
                <c:pt idx="2">
                  <c:v>824</c:v>
                </c:pt>
                <c:pt idx="3">
                  <c:v>835</c:v>
                </c:pt>
                <c:pt idx="4">
                  <c:v>840</c:v>
                </c:pt>
                <c:pt idx="5">
                  <c:v>851</c:v>
                </c:pt>
                <c:pt idx="6">
                  <c:v>846</c:v>
                </c:pt>
                <c:pt idx="7">
                  <c:v>835</c:v>
                </c:pt>
                <c:pt idx="8">
                  <c:v>853</c:v>
                </c:pt>
                <c:pt idx="9">
                  <c:v>850</c:v>
                </c:pt>
                <c:pt idx="10">
                  <c:v>844</c:v>
                </c:pt>
                <c:pt idx="11">
                  <c:v>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FC-49AD-9CAD-600B95C75B31}"/>
            </c:ext>
          </c:extLst>
        </c:ser>
        <c:ser>
          <c:idx val="1"/>
          <c:order val="1"/>
          <c:tx>
            <c:strRef>
              <c:f>'Circuit 17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17 Data FY 17-18'!$B$10:$M$10</c:f>
              <c:numCache>
                <c:formatCode>#,##0</c:formatCode>
                <c:ptCount val="12"/>
                <c:pt idx="0">
                  <c:v>743</c:v>
                </c:pt>
                <c:pt idx="1">
                  <c:v>763</c:v>
                </c:pt>
                <c:pt idx="2">
                  <c:v>763</c:v>
                </c:pt>
                <c:pt idx="3">
                  <c:v>774</c:v>
                </c:pt>
                <c:pt idx="4">
                  <c:v>779</c:v>
                </c:pt>
                <c:pt idx="5">
                  <c:v>793</c:v>
                </c:pt>
                <c:pt idx="6">
                  <c:v>788</c:v>
                </c:pt>
                <c:pt idx="7">
                  <c:v>778</c:v>
                </c:pt>
                <c:pt idx="8">
                  <c:v>795</c:v>
                </c:pt>
                <c:pt idx="9">
                  <c:v>793</c:v>
                </c:pt>
                <c:pt idx="10">
                  <c:v>786</c:v>
                </c:pt>
                <c:pt idx="11">
                  <c:v>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FC-49AD-9CAD-600B95C75B31}"/>
            </c:ext>
          </c:extLst>
        </c:ser>
        <c:ser>
          <c:idx val="2"/>
          <c:order val="2"/>
          <c:tx>
            <c:strRef>
              <c:f>'Circuit 17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17 Data FY 17-18'!$B$11:$M$11</c:f>
              <c:numCache>
                <c:formatCode>#,##0</c:formatCode>
                <c:ptCount val="12"/>
                <c:pt idx="0">
                  <c:v>542</c:v>
                </c:pt>
                <c:pt idx="1">
                  <c:v>548</c:v>
                </c:pt>
                <c:pt idx="2">
                  <c:v>536</c:v>
                </c:pt>
                <c:pt idx="3">
                  <c:v>536</c:v>
                </c:pt>
                <c:pt idx="4">
                  <c:v>527</c:v>
                </c:pt>
                <c:pt idx="5">
                  <c:v>517</c:v>
                </c:pt>
                <c:pt idx="6">
                  <c:v>534</c:v>
                </c:pt>
                <c:pt idx="7">
                  <c:v>513</c:v>
                </c:pt>
                <c:pt idx="8">
                  <c:v>520</c:v>
                </c:pt>
                <c:pt idx="9">
                  <c:v>522</c:v>
                </c:pt>
                <c:pt idx="10">
                  <c:v>520</c:v>
                </c:pt>
                <c:pt idx="11">
                  <c:v>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FC-49AD-9CAD-600B95C75B31}"/>
            </c:ext>
          </c:extLst>
        </c:ser>
        <c:ser>
          <c:idx val="3"/>
          <c:order val="3"/>
          <c:tx>
            <c:strRef>
              <c:f>'Circuit 17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17 Data FY 17-18'!$B$12:$M$12</c:f>
              <c:numCache>
                <c:formatCode>#,##0</c:formatCode>
                <c:ptCount val="12"/>
                <c:pt idx="0">
                  <c:v>201</c:v>
                </c:pt>
                <c:pt idx="1">
                  <c:v>215</c:v>
                </c:pt>
                <c:pt idx="2">
                  <c:v>227</c:v>
                </c:pt>
                <c:pt idx="3">
                  <c:v>238</c:v>
                </c:pt>
                <c:pt idx="4">
                  <c:v>252</c:v>
                </c:pt>
                <c:pt idx="5">
                  <c:v>276</c:v>
                </c:pt>
                <c:pt idx="6">
                  <c:v>254</c:v>
                </c:pt>
                <c:pt idx="7">
                  <c:v>265</c:v>
                </c:pt>
                <c:pt idx="8">
                  <c:v>275</c:v>
                </c:pt>
                <c:pt idx="9">
                  <c:v>271</c:v>
                </c:pt>
                <c:pt idx="10">
                  <c:v>266</c:v>
                </c:pt>
                <c:pt idx="11">
                  <c:v>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FC-49AD-9CAD-600B95C75B31}"/>
            </c:ext>
          </c:extLst>
        </c:ser>
        <c:ser>
          <c:idx val="4"/>
          <c:order val="4"/>
          <c:tx>
            <c:strRef>
              <c:f>'Circuit 17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17 Data FY 17-18'!$B$13:$M$13</c:f>
              <c:numCache>
                <c:formatCode>General</c:formatCode>
                <c:ptCount val="12"/>
                <c:pt idx="0">
                  <c:v>81</c:v>
                </c:pt>
                <c:pt idx="1">
                  <c:v>86</c:v>
                </c:pt>
                <c:pt idx="2">
                  <c:v>96</c:v>
                </c:pt>
                <c:pt idx="3">
                  <c:v>100</c:v>
                </c:pt>
                <c:pt idx="4">
                  <c:v>106</c:v>
                </c:pt>
                <c:pt idx="5">
                  <c:v>104</c:v>
                </c:pt>
                <c:pt idx="6">
                  <c:v>121</c:v>
                </c:pt>
                <c:pt idx="7">
                  <c:v>133</c:v>
                </c:pt>
                <c:pt idx="8">
                  <c:v>143</c:v>
                </c:pt>
                <c:pt idx="9">
                  <c:v>162</c:v>
                </c:pt>
                <c:pt idx="10">
                  <c:v>165</c:v>
                </c:pt>
                <c:pt idx="11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FC-49AD-9CAD-600B95C75B31}"/>
            </c:ext>
          </c:extLst>
        </c:ser>
        <c:ser>
          <c:idx val="5"/>
          <c:order val="5"/>
          <c:tx>
            <c:strRef>
              <c:f>'Circuit 17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17 Data FY 17-18'!$B$14:$M$14</c:f>
              <c:numCache>
                <c:formatCode>#,##0</c:formatCode>
                <c:ptCount val="12"/>
                <c:pt idx="0">
                  <c:v>62</c:v>
                </c:pt>
                <c:pt idx="1">
                  <c:v>61</c:v>
                </c:pt>
                <c:pt idx="2">
                  <c:v>61</c:v>
                </c:pt>
                <c:pt idx="3">
                  <c:v>61</c:v>
                </c:pt>
                <c:pt idx="4">
                  <c:v>61</c:v>
                </c:pt>
                <c:pt idx="5">
                  <c:v>58</c:v>
                </c:pt>
                <c:pt idx="6">
                  <c:v>58</c:v>
                </c:pt>
                <c:pt idx="7">
                  <c:v>57</c:v>
                </c:pt>
                <c:pt idx="8">
                  <c:v>58</c:v>
                </c:pt>
                <c:pt idx="9">
                  <c:v>57</c:v>
                </c:pt>
                <c:pt idx="10">
                  <c:v>58</c:v>
                </c:pt>
                <c:pt idx="11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FC-49AD-9CAD-600B95C75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738496"/>
        <c:axId val="269874240"/>
      </c:lineChart>
      <c:dateAx>
        <c:axId val="269738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9874240"/>
        <c:crosses val="autoZero"/>
        <c:auto val="1"/>
        <c:lblOffset val="100"/>
        <c:baseTimeUnit val="months"/>
      </c:dateAx>
      <c:valAx>
        <c:axId val="2698742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697384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2799675329601152"/>
          <c:y val="0.12175333552055993"/>
          <c:w val="0.17200324670398859"/>
          <c:h val="0.8697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061636804070009"/>
          <c:y val="1.327373140857392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924764839177711E-2"/>
          <c:y val="4.1006536232832388E-2"/>
          <c:w val="0.78115752922189075"/>
          <c:h val="0.86646658087406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17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17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17 Data FY 17-18'!$B$17:$M$17</c:f>
              <c:numCache>
                <c:formatCode>#,##0</c:formatCode>
                <c:ptCount val="12"/>
                <c:pt idx="0">
                  <c:v>18</c:v>
                </c:pt>
                <c:pt idx="1">
                  <c:v>18</c:v>
                </c:pt>
                <c:pt idx="2">
                  <c:v>17</c:v>
                </c:pt>
                <c:pt idx="3">
                  <c:v>18</c:v>
                </c:pt>
                <c:pt idx="4">
                  <c:v>17</c:v>
                </c:pt>
                <c:pt idx="5">
                  <c:v>23</c:v>
                </c:pt>
                <c:pt idx="6">
                  <c:v>17</c:v>
                </c:pt>
                <c:pt idx="7">
                  <c:v>3</c:v>
                </c:pt>
                <c:pt idx="8">
                  <c:v>20</c:v>
                </c:pt>
                <c:pt idx="9">
                  <c:v>20</c:v>
                </c:pt>
                <c:pt idx="10">
                  <c:v>14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8-4DBC-A70E-583F51D9A694}"/>
            </c:ext>
          </c:extLst>
        </c:ser>
        <c:ser>
          <c:idx val="1"/>
          <c:order val="1"/>
          <c:tx>
            <c:strRef>
              <c:f>'Circuit 17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17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17 Data FY 17-18'!$B$18:$M$18</c:f>
              <c:numCache>
                <c:formatCode>#,##0</c:formatCode>
                <c:ptCount val="12"/>
                <c:pt idx="0">
                  <c:v>10</c:v>
                </c:pt>
                <c:pt idx="1">
                  <c:v>16</c:v>
                </c:pt>
                <c:pt idx="2">
                  <c:v>11</c:v>
                </c:pt>
                <c:pt idx="3">
                  <c:v>13</c:v>
                </c:pt>
                <c:pt idx="4">
                  <c:v>10</c:v>
                </c:pt>
                <c:pt idx="5">
                  <c:v>22</c:v>
                </c:pt>
                <c:pt idx="6">
                  <c:v>10</c:v>
                </c:pt>
                <c:pt idx="7">
                  <c:v>2</c:v>
                </c:pt>
                <c:pt idx="8">
                  <c:v>21</c:v>
                </c:pt>
                <c:pt idx="9">
                  <c:v>15</c:v>
                </c:pt>
                <c:pt idx="10">
                  <c:v>8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D8-4DBC-A70E-583F51D9A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739008"/>
        <c:axId val="269876544"/>
      </c:barChart>
      <c:dateAx>
        <c:axId val="269739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9876544"/>
        <c:crosses val="autoZero"/>
        <c:auto val="1"/>
        <c:lblOffset val="100"/>
        <c:baseTimeUnit val="months"/>
      </c:dateAx>
      <c:valAx>
        <c:axId val="2698765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69739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30175575879107"/>
          <c:y val="6.0173766367846687E-2"/>
          <c:w val="0.14776035604245122"/>
          <c:h val="0.8981193971252208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7530813142577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7571978629574856E-2"/>
          <c:w val="0.77411542665720534"/>
          <c:h val="0.87765085201913218"/>
        </c:manualLayout>
      </c:layout>
      <c:lineChart>
        <c:grouping val="standard"/>
        <c:varyColors val="0"/>
        <c:ser>
          <c:idx val="0"/>
          <c:order val="0"/>
          <c:tx>
            <c:strRef>
              <c:f>'Circuit 18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18 Data FY 17-18'!$B$2:$M$2</c:f>
              <c:numCache>
                <c:formatCode>#,##0</c:formatCode>
                <c:ptCount val="12"/>
                <c:pt idx="0">
                  <c:v>1607</c:v>
                </c:pt>
                <c:pt idx="1">
                  <c:v>1582</c:v>
                </c:pt>
                <c:pt idx="2">
                  <c:v>1558</c:v>
                </c:pt>
                <c:pt idx="3">
                  <c:v>1563</c:v>
                </c:pt>
                <c:pt idx="4">
                  <c:v>1523</c:v>
                </c:pt>
                <c:pt idx="5">
                  <c:v>1546</c:v>
                </c:pt>
                <c:pt idx="6">
                  <c:v>1576</c:v>
                </c:pt>
                <c:pt idx="7">
                  <c:v>1558</c:v>
                </c:pt>
                <c:pt idx="8">
                  <c:v>1519</c:v>
                </c:pt>
                <c:pt idx="9">
                  <c:v>1495</c:v>
                </c:pt>
                <c:pt idx="10">
                  <c:v>1507</c:v>
                </c:pt>
                <c:pt idx="11">
                  <c:v>1466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51-4714-A9DB-30BD5163A175}"/>
            </c:ext>
          </c:extLst>
        </c:ser>
        <c:ser>
          <c:idx val="1"/>
          <c:order val="1"/>
          <c:tx>
            <c:strRef>
              <c:f>'Circuit 18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18 Data FY 17-18'!$B$3:$M$3</c:f>
              <c:numCache>
                <c:formatCode>#,##0</c:formatCode>
                <c:ptCount val="12"/>
                <c:pt idx="0">
                  <c:v>1570</c:v>
                </c:pt>
                <c:pt idx="1">
                  <c:v>1557</c:v>
                </c:pt>
                <c:pt idx="2">
                  <c:v>1549</c:v>
                </c:pt>
                <c:pt idx="3">
                  <c:v>1511</c:v>
                </c:pt>
                <c:pt idx="4">
                  <c:v>1498</c:v>
                </c:pt>
                <c:pt idx="5">
                  <c:v>1499</c:v>
                </c:pt>
                <c:pt idx="6">
                  <c:v>1426</c:v>
                </c:pt>
                <c:pt idx="7">
                  <c:v>1409</c:v>
                </c:pt>
                <c:pt idx="8">
                  <c:v>1350</c:v>
                </c:pt>
                <c:pt idx="9">
                  <c:v>1301</c:v>
                </c:pt>
                <c:pt idx="10">
                  <c:v>1260</c:v>
                </c:pt>
                <c:pt idx="11">
                  <c:v>1235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51-4714-A9DB-30BD5163A175}"/>
            </c:ext>
          </c:extLst>
        </c:ser>
        <c:ser>
          <c:idx val="2"/>
          <c:order val="2"/>
          <c:tx>
            <c:strRef>
              <c:f>'Circuit 18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18 Data FY 17-18'!$B$4:$M$4</c:f>
              <c:numCache>
                <c:formatCode>#,##0</c:formatCode>
                <c:ptCount val="12"/>
                <c:pt idx="0">
                  <c:v>1129</c:v>
                </c:pt>
                <c:pt idx="1">
                  <c:v>1100</c:v>
                </c:pt>
                <c:pt idx="2">
                  <c:v>1085</c:v>
                </c:pt>
                <c:pt idx="3">
                  <c:v>1057</c:v>
                </c:pt>
                <c:pt idx="4">
                  <c:v>1021</c:v>
                </c:pt>
                <c:pt idx="5">
                  <c:v>1005</c:v>
                </c:pt>
                <c:pt idx="6">
                  <c:v>975</c:v>
                </c:pt>
                <c:pt idx="7">
                  <c:v>936</c:v>
                </c:pt>
                <c:pt idx="8">
                  <c:v>949</c:v>
                </c:pt>
                <c:pt idx="9">
                  <c:v>966</c:v>
                </c:pt>
                <c:pt idx="10">
                  <c:v>901</c:v>
                </c:pt>
                <c:pt idx="11">
                  <c:v>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51-4714-A9DB-30BD5163A175}"/>
            </c:ext>
          </c:extLst>
        </c:ser>
        <c:ser>
          <c:idx val="3"/>
          <c:order val="3"/>
          <c:tx>
            <c:strRef>
              <c:f>'Circuit 18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18 Data FY 17-18'!$B$5:$M$5</c:f>
              <c:numCache>
                <c:formatCode>#,##0</c:formatCode>
                <c:ptCount val="12"/>
                <c:pt idx="0">
                  <c:v>441</c:v>
                </c:pt>
                <c:pt idx="1">
                  <c:v>450</c:v>
                </c:pt>
                <c:pt idx="2">
                  <c:v>461</c:v>
                </c:pt>
                <c:pt idx="3">
                  <c:v>438</c:v>
                </c:pt>
                <c:pt idx="4">
                  <c:v>460</c:v>
                </c:pt>
                <c:pt idx="5">
                  <c:v>484</c:v>
                </c:pt>
                <c:pt idx="6">
                  <c:v>444</c:v>
                </c:pt>
                <c:pt idx="7">
                  <c:v>465</c:v>
                </c:pt>
                <c:pt idx="8">
                  <c:v>392</c:v>
                </c:pt>
                <c:pt idx="9">
                  <c:v>332</c:v>
                </c:pt>
                <c:pt idx="10">
                  <c:v>349</c:v>
                </c:pt>
                <c:pt idx="11">
                  <c:v>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51-4714-A9DB-30BD5163A175}"/>
            </c:ext>
          </c:extLst>
        </c:ser>
        <c:ser>
          <c:idx val="4"/>
          <c:order val="4"/>
          <c:tx>
            <c:strRef>
              <c:f>'Circuit 18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18 Data FY 17-18'!$B$6:$M$6</c:f>
              <c:numCache>
                <c:formatCode>#,##0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3</c:v>
                </c:pt>
                <c:pt idx="3">
                  <c:v>16</c:v>
                </c:pt>
                <c:pt idx="4">
                  <c:v>17</c:v>
                </c:pt>
                <c:pt idx="5">
                  <c:v>10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3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51-4714-A9DB-30BD5163A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37184"/>
        <c:axId val="269976128"/>
      </c:lineChart>
      <c:dateAx>
        <c:axId val="270237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9976128"/>
        <c:crosses val="autoZero"/>
        <c:auto val="1"/>
        <c:lblOffset val="100"/>
        <c:baseTimeUnit val="months"/>
      </c:dateAx>
      <c:valAx>
        <c:axId val="2699761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702371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81327912045668"/>
          <c:y val="5.8837215660542425E-2"/>
          <c:w val="0.15218672087954327"/>
          <c:h val="0.9411627843394575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574105259963904"/>
          <c:y val="6.537346894138232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10784492580296E-2"/>
          <c:y val="3.4030711678281596E-2"/>
          <c:w val="0.78723889516303658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18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18 Data FY 17-18'!$B$9:$M$9</c:f>
              <c:numCache>
                <c:formatCode>#,##0</c:formatCode>
                <c:ptCount val="12"/>
                <c:pt idx="0">
                  <c:v>531</c:v>
                </c:pt>
                <c:pt idx="1">
                  <c:v>534</c:v>
                </c:pt>
                <c:pt idx="2">
                  <c:v>544</c:v>
                </c:pt>
                <c:pt idx="3">
                  <c:v>543</c:v>
                </c:pt>
                <c:pt idx="4">
                  <c:v>542</c:v>
                </c:pt>
                <c:pt idx="5">
                  <c:v>534</c:v>
                </c:pt>
                <c:pt idx="6">
                  <c:v>540</c:v>
                </c:pt>
                <c:pt idx="7">
                  <c:v>540</c:v>
                </c:pt>
                <c:pt idx="8">
                  <c:v>534</c:v>
                </c:pt>
                <c:pt idx="9">
                  <c:v>540</c:v>
                </c:pt>
                <c:pt idx="10">
                  <c:v>525</c:v>
                </c:pt>
                <c:pt idx="11">
                  <c:v>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6B-4BEE-832A-454B5C5FBC65}"/>
            </c:ext>
          </c:extLst>
        </c:ser>
        <c:ser>
          <c:idx val="1"/>
          <c:order val="1"/>
          <c:tx>
            <c:strRef>
              <c:f>'Circuit 18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18 Data FY 17-18'!$B$10:$M$10</c:f>
              <c:numCache>
                <c:formatCode>#,##0</c:formatCode>
                <c:ptCount val="12"/>
                <c:pt idx="0">
                  <c:v>499</c:v>
                </c:pt>
                <c:pt idx="1">
                  <c:v>503</c:v>
                </c:pt>
                <c:pt idx="2">
                  <c:v>514</c:v>
                </c:pt>
                <c:pt idx="3">
                  <c:v>513</c:v>
                </c:pt>
                <c:pt idx="4">
                  <c:v>512</c:v>
                </c:pt>
                <c:pt idx="5">
                  <c:v>504</c:v>
                </c:pt>
                <c:pt idx="6">
                  <c:v>510</c:v>
                </c:pt>
                <c:pt idx="7">
                  <c:v>514</c:v>
                </c:pt>
                <c:pt idx="8">
                  <c:v>509</c:v>
                </c:pt>
                <c:pt idx="9">
                  <c:v>515</c:v>
                </c:pt>
                <c:pt idx="10">
                  <c:v>500</c:v>
                </c:pt>
                <c:pt idx="11">
                  <c:v>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6B-4BEE-832A-454B5C5FBC65}"/>
            </c:ext>
          </c:extLst>
        </c:ser>
        <c:ser>
          <c:idx val="2"/>
          <c:order val="2"/>
          <c:tx>
            <c:strRef>
              <c:f>'Circuit 18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18 Data FY 17-18'!$B$11:$M$11</c:f>
              <c:numCache>
                <c:formatCode>#,##0</c:formatCode>
                <c:ptCount val="12"/>
                <c:pt idx="0">
                  <c:v>398</c:v>
                </c:pt>
                <c:pt idx="1">
                  <c:v>413</c:v>
                </c:pt>
                <c:pt idx="2">
                  <c:v>411</c:v>
                </c:pt>
                <c:pt idx="3">
                  <c:v>403</c:v>
                </c:pt>
                <c:pt idx="4">
                  <c:v>396</c:v>
                </c:pt>
                <c:pt idx="5">
                  <c:v>399</c:v>
                </c:pt>
                <c:pt idx="6">
                  <c:v>396</c:v>
                </c:pt>
                <c:pt idx="7">
                  <c:v>381</c:v>
                </c:pt>
                <c:pt idx="8">
                  <c:v>389</c:v>
                </c:pt>
                <c:pt idx="9">
                  <c:v>392</c:v>
                </c:pt>
                <c:pt idx="10">
                  <c:v>379</c:v>
                </c:pt>
                <c:pt idx="11">
                  <c:v>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6B-4BEE-832A-454B5C5FBC65}"/>
            </c:ext>
          </c:extLst>
        </c:ser>
        <c:ser>
          <c:idx val="3"/>
          <c:order val="3"/>
          <c:tx>
            <c:strRef>
              <c:f>'Circuit 18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18 Data FY 17-18'!$B$12:$M$12</c:f>
              <c:numCache>
                <c:formatCode>#,##0</c:formatCode>
                <c:ptCount val="12"/>
                <c:pt idx="0">
                  <c:v>101</c:v>
                </c:pt>
                <c:pt idx="1">
                  <c:v>90</c:v>
                </c:pt>
                <c:pt idx="2">
                  <c:v>103</c:v>
                </c:pt>
                <c:pt idx="3">
                  <c:v>110</c:v>
                </c:pt>
                <c:pt idx="4">
                  <c:v>116</c:v>
                </c:pt>
                <c:pt idx="5">
                  <c:v>105</c:v>
                </c:pt>
                <c:pt idx="6">
                  <c:v>114</c:v>
                </c:pt>
                <c:pt idx="7">
                  <c:v>133</c:v>
                </c:pt>
                <c:pt idx="8">
                  <c:v>120</c:v>
                </c:pt>
                <c:pt idx="9">
                  <c:v>123</c:v>
                </c:pt>
                <c:pt idx="10">
                  <c:v>121</c:v>
                </c:pt>
                <c:pt idx="11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6B-4BEE-832A-454B5C5FBC65}"/>
            </c:ext>
          </c:extLst>
        </c:ser>
        <c:ser>
          <c:idx val="4"/>
          <c:order val="4"/>
          <c:tx>
            <c:strRef>
              <c:f>'Circuit 18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18 Data FY 17-18'!$B$13:$M$13</c:f>
              <c:numCache>
                <c:formatCode>General</c:formatCode>
                <c:ptCount val="12"/>
                <c:pt idx="0">
                  <c:v>34</c:v>
                </c:pt>
                <c:pt idx="1">
                  <c:v>34</c:v>
                </c:pt>
                <c:pt idx="2">
                  <c:v>40</c:v>
                </c:pt>
                <c:pt idx="3">
                  <c:v>47</c:v>
                </c:pt>
                <c:pt idx="4">
                  <c:v>50</c:v>
                </c:pt>
                <c:pt idx="5">
                  <c:v>48</c:v>
                </c:pt>
                <c:pt idx="6">
                  <c:v>49</c:v>
                </c:pt>
                <c:pt idx="7">
                  <c:v>42</c:v>
                </c:pt>
                <c:pt idx="8">
                  <c:v>47</c:v>
                </c:pt>
                <c:pt idx="9">
                  <c:v>40</c:v>
                </c:pt>
                <c:pt idx="10">
                  <c:v>45</c:v>
                </c:pt>
                <c:pt idx="11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6B-4BEE-832A-454B5C5FBC65}"/>
            </c:ext>
          </c:extLst>
        </c:ser>
        <c:ser>
          <c:idx val="5"/>
          <c:order val="5"/>
          <c:tx>
            <c:strRef>
              <c:f>'Circuit 18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18 Data FY 17-18'!$B$14:$M$14</c:f>
              <c:numCache>
                <c:formatCode>#,##0</c:formatCode>
                <c:ptCount val="12"/>
                <c:pt idx="0">
                  <c:v>32</c:v>
                </c:pt>
                <c:pt idx="1">
                  <c:v>31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26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96B-4BEE-832A-454B5C5FB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100096"/>
        <c:axId val="269978432"/>
      </c:lineChart>
      <c:dateAx>
        <c:axId val="268100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9978432"/>
        <c:crosses val="autoZero"/>
        <c:auto val="1"/>
        <c:lblOffset val="100"/>
        <c:baseTimeUnit val="months"/>
      </c:dateAx>
      <c:valAx>
        <c:axId val="2699784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681000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62235067437378"/>
          <c:y val="0.10883065398075241"/>
          <c:w val="0.16377649325626203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4041489033523986"/>
          <c:y val="4.629538495188101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65390712299574E-2"/>
          <c:y val="4.1120443277923593E-2"/>
          <c:w val="0.80507237337907023"/>
          <c:h val="0.8660956547098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18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18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18 Data FY 17-18'!$B$17:$M$17</c:f>
              <c:numCache>
                <c:formatCode>#,##0</c:formatCode>
                <c:ptCount val="12"/>
                <c:pt idx="0">
                  <c:v>15</c:v>
                </c:pt>
                <c:pt idx="1">
                  <c:v>2</c:v>
                </c:pt>
                <c:pt idx="2">
                  <c:v>15</c:v>
                </c:pt>
                <c:pt idx="3">
                  <c:v>8</c:v>
                </c:pt>
                <c:pt idx="4">
                  <c:v>12</c:v>
                </c:pt>
                <c:pt idx="5">
                  <c:v>3</c:v>
                </c:pt>
                <c:pt idx="6">
                  <c:v>15</c:v>
                </c:pt>
                <c:pt idx="7">
                  <c:v>19</c:v>
                </c:pt>
                <c:pt idx="8">
                  <c:v>7</c:v>
                </c:pt>
                <c:pt idx="9">
                  <c:v>18</c:v>
                </c:pt>
                <c:pt idx="10">
                  <c:v>1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11-4BA2-B33C-88D47A70032F}"/>
            </c:ext>
          </c:extLst>
        </c:ser>
        <c:ser>
          <c:idx val="1"/>
          <c:order val="1"/>
          <c:tx>
            <c:strRef>
              <c:f>'Circuit 18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18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18 Data FY 17-18'!$B$18:$M$18</c:f>
              <c:numCache>
                <c:formatCode>#,##0</c:formatCode>
                <c:ptCount val="12"/>
                <c:pt idx="0">
                  <c:v>10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6</c:v>
                </c:pt>
                <c:pt idx="7">
                  <c:v>19</c:v>
                </c:pt>
                <c:pt idx="8">
                  <c:v>12</c:v>
                </c:pt>
                <c:pt idx="9">
                  <c:v>15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11-4BA2-B33C-88D47A700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101120"/>
        <c:axId val="269980736"/>
      </c:barChart>
      <c:dateAx>
        <c:axId val="268101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9980736"/>
        <c:crosses val="autoZero"/>
        <c:auto val="1"/>
        <c:lblOffset val="100"/>
        <c:baseTimeUnit val="months"/>
      </c:dateAx>
      <c:valAx>
        <c:axId val="2699807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68101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43842415737636"/>
          <c:y val="0.14043365412656753"/>
          <c:w val="0.13566058574361373"/>
          <c:h val="0.7228363954505686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44243927601535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780234201494047E-2"/>
          <c:y val="3.7382221161748719E-2"/>
          <c:w val="0.78123081970522912"/>
          <c:h val="0.87826877700893446"/>
        </c:manualLayout>
      </c:layout>
      <c:lineChart>
        <c:grouping val="standard"/>
        <c:varyColors val="0"/>
        <c:ser>
          <c:idx val="0"/>
          <c:order val="0"/>
          <c:tx>
            <c:strRef>
              <c:f>'Circuit 19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19 Data FY 17-18'!$B$2:$M$2</c:f>
              <c:numCache>
                <c:formatCode>0</c:formatCode>
                <c:ptCount val="12"/>
                <c:pt idx="0">
                  <c:v>886</c:v>
                </c:pt>
                <c:pt idx="1">
                  <c:v>865</c:v>
                </c:pt>
                <c:pt idx="2">
                  <c:v>901</c:v>
                </c:pt>
                <c:pt idx="3">
                  <c:v>905</c:v>
                </c:pt>
                <c:pt idx="4">
                  <c:v>886</c:v>
                </c:pt>
                <c:pt idx="5">
                  <c:v>941</c:v>
                </c:pt>
                <c:pt idx="6">
                  <c:v>965</c:v>
                </c:pt>
                <c:pt idx="7">
                  <c:v>982</c:v>
                </c:pt>
                <c:pt idx="8">
                  <c:v>983</c:v>
                </c:pt>
                <c:pt idx="9">
                  <c:v>984</c:v>
                </c:pt>
                <c:pt idx="10">
                  <c:v>987</c:v>
                </c:pt>
                <c:pt idx="11">
                  <c:v>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A4-4C8F-82F2-B2A29057CA49}"/>
            </c:ext>
          </c:extLst>
        </c:ser>
        <c:ser>
          <c:idx val="1"/>
          <c:order val="1"/>
          <c:tx>
            <c:strRef>
              <c:f>'Circuit 19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19 Data FY 17-18'!$B$3:$M$3</c:f>
              <c:numCache>
                <c:formatCode>#,##0</c:formatCode>
                <c:ptCount val="12"/>
                <c:pt idx="0">
                  <c:v>741</c:v>
                </c:pt>
                <c:pt idx="1">
                  <c:v>716</c:v>
                </c:pt>
                <c:pt idx="2">
                  <c:v>737</c:v>
                </c:pt>
                <c:pt idx="3">
                  <c:v>736</c:v>
                </c:pt>
                <c:pt idx="4">
                  <c:v>714</c:v>
                </c:pt>
                <c:pt idx="5">
                  <c:v>742</c:v>
                </c:pt>
                <c:pt idx="6">
                  <c:v>778</c:v>
                </c:pt>
                <c:pt idx="7">
                  <c:v>782</c:v>
                </c:pt>
                <c:pt idx="8">
                  <c:v>771</c:v>
                </c:pt>
                <c:pt idx="9">
                  <c:v>757</c:v>
                </c:pt>
                <c:pt idx="10">
                  <c:v>785</c:v>
                </c:pt>
                <c:pt idx="11">
                  <c:v>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A4-4C8F-82F2-B2A29057CA49}"/>
            </c:ext>
          </c:extLst>
        </c:ser>
        <c:ser>
          <c:idx val="2"/>
          <c:order val="2"/>
          <c:tx>
            <c:strRef>
              <c:f>'Circuit 19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19 Data FY 17-18'!$B$4:$M$4</c:f>
              <c:numCache>
                <c:formatCode>#,##0</c:formatCode>
                <c:ptCount val="12"/>
                <c:pt idx="0">
                  <c:v>627</c:v>
                </c:pt>
                <c:pt idx="1">
                  <c:v>598</c:v>
                </c:pt>
                <c:pt idx="2">
                  <c:v>603</c:v>
                </c:pt>
                <c:pt idx="3">
                  <c:v>616</c:v>
                </c:pt>
                <c:pt idx="4">
                  <c:v>596</c:v>
                </c:pt>
                <c:pt idx="5">
                  <c:v>603</c:v>
                </c:pt>
                <c:pt idx="6">
                  <c:v>629</c:v>
                </c:pt>
                <c:pt idx="7">
                  <c:v>619</c:v>
                </c:pt>
                <c:pt idx="8">
                  <c:v>625</c:v>
                </c:pt>
                <c:pt idx="9">
                  <c:v>633</c:v>
                </c:pt>
                <c:pt idx="10">
                  <c:v>659</c:v>
                </c:pt>
                <c:pt idx="11">
                  <c:v>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A4-4C8F-82F2-B2A29057CA49}"/>
            </c:ext>
          </c:extLst>
        </c:ser>
        <c:ser>
          <c:idx val="3"/>
          <c:order val="3"/>
          <c:tx>
            <c:strRef>
              <c:f>'Circuit 19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19 Data FY 17-18'!$B$5:$M$5</c:f>
              <c:numCache>
                <c:formatCode>#,##0</c:formatCode>
                <c:ptCount val="12"/>
                <c:pt idx="0">
                  <c:v>109</c:v>
                </c:pt>
                <c:pt idx="1">
                  <c:v>103</c:v>
                </c:pt>
                <c:pt idx="2">
                  <c:v>125</c:v>
                </c:pt>
                <c:pt idx="3">
                  <c:v>119</c:v>
                </c:pt>
                <c:pt idx="4">
                  <c:v>118</c:v>
                </c:pt>
                <c:pt idx="5">
                  <c:v>127</c:v>
                </c:pt>
                <c:pt idx="6">
                  <c:v>139</c:v>
                </c:pt>
                <c:pt idx="7">
                  <c:v>160</c:v>
                </c:pt>
                <c:pt idx="8">
                  <c:v>140</c:v>
                </c:pt>
                <c:pt idx="9">
                  <c:v>118</c:v>
                </c:pt>
                <c:pt idx="10">
                  <c:v>120</c:v>
                </c:pt>
                <c:pt idx="11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A4-4C8F-82F2-B2A29057CA49}"/>
            </c:ext>
          </c:extLst>
        </c:ser>
        <c:ser>
          <c:idx val="4"/>
          <c:order val="4"/>
          <c:tx>
            <c:strRef>
              <c:f>'Circuit 19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19 Data FY 17-18'!$B$6:$M$6</c:f>
              <c:numCache>
                <c:formatCode>#,##0</c:formatCode>
                <c:ptCount val="12"/>
                <c:pt idx="0">
                  <c:v>5</c:v>
                </c:pt>
                <c:pt idx="1">
                  <c:v>15</c:v>
                </c:pt>
                <c:pt idx="2">
                  <c:v>9</c:v>
                </c:pt>
                <c:pt idx="3">
                  <c:v>1</c:v>
                </c:pt>
                <c:pt idx="4">
                  <c:v>0</c:v>
                </c:pt>
                <c:pt idx="5">
                  <c:v>12</c:v>
                </c:pt>
                <c:pt idx="6">
                  <c:v>10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A4-4C8F-82F2-B2A29057C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398464"/>
        <c:axId val="269983040"/>
      </c:lineChart>
      <c:dateAx>
        <c:axId val="2703984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9983040"/>
        <c:crosses val="autoZero"/>
        <c:auto val="1"/>
        <c:lblOffset val="100"/>
        <c:baseTimeUnit val="months"/>
      </c:dateAx>
      <c:valAx>
        <c:axId val="2699830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2703984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496730538740471"/>
          <c:y val="8.1793525809273862E-2"/>
          <c:w val="0.1554172419199045"/>
          <c:h val="0.9105919181977254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5454409539428979"/>
          <c:h val="0.7720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'Central Region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'Central Region Data FY 17-18'!$B$2:$M$2</c:f>
              <c:numCache>
                <c:formatCode>#,##0</c:formatCode>
                <c:ptCount val="12"/>
                <c:pt idx="0">
                  <c:v>12807</c:v>
                </c:pt>
                <c:pt idx="1">
                  <c:v>12912</c:v>
                </c:pt>
                <c:pt idx="2">
                  <c:v>12996</c:v>
                </c:pt>
                <c:pt idx="3">
                  <c:v>12935</c:v>
                </c:pt>
                <c:pt idx="4">
                  <c:v>12844</c:v>
                </c:pt>
                <c:pt idx="5">
                  <c:v>12871</c:v>
                </c:pt>
                <c:pt idx="6">
                  <c:v>13095</c:v>
                </c:pt>
                <c:pt idx="7">
                  <c:v>13033</c:v>
                </c:pt>
                <c:pt idx="8">
                  <c:v>13002</c:v>
                </c:pt>
                <c:pt idx="9">
                  <c:v>12971</c:v>
                </c:pt>
                <c:pt idx="10">
                  <c:v>12841</c:v>
                </c:pt>
                <c:pt idx="11">
                  <c:v>12810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8F-4AC3-A363-7B89374BAD7F}"/>
            </c:ext>
          </c:extLst>
        </c:ser>
        <c:ser>
          <c:idx val="1"/>
          <c:order val="1"/>
          <c:tx>
            <c:strRef>
              <c:f>'Central Region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'Central Region Data FY 17-18'!$B$3:$M$3</c:f>
              <c:numCache>
                <c:formatCode>#,##0</c:formatCode>
                <c:ptCount val="12"/>
                <c:pt idx="0">
                  <c:v>9781</c:v>
                </c:pt>
                <c:pt idx="1">
                  <c:v>9663</c:v>
                </c:pt>
                <c:pt idx="2">
                  <c:v>9821</c:v>
                </c:pt>
                <c:pt idx="3">
                  <c:v>9897</c:v>
                </c:pt>
                <c:pt idx="4">
                  <c:v>9721</c:v>
                </c:pt>
                <c:pt idx="5">
                  <c:v>9765</c:v>
                </c:pt>
                <c:pt idx="6">
                  <c:v>9745</c:v>
                </c:pt>
                <c:pt idx="7">
                  <c:v>9749</c:v>
                </c:pt>
                <c:pt idx="8">
                  <c:v>9670</c:v>
                </c:pt>
                <c:pt idx="9">
                  <c:v>9341</c:v>
                </c:pt>
                <c:pt idx="10">
                  <c:v>9533</c:v>
                </c:pt>
                <c:pt idx="11">
                  <c:v>9541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8F-4AC3-A363-7B89374BAD7F}"/>
            </c:ext>
          </c:extLst>
        </c:ser>
        <c:ser>
          <c:idx val="2"/>
          <c:order val="2"/>
          <c:tx>
            <c:strRef>
              <c:f>'Central Region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'Central Region Data FY 17-18'!$B$4:$M$4</c:f>
              <c:numCache>
                <c:formatCode>#,##0</c:formatCode>
                <c:ptCount val="12"/>
                <c:pt idx="0">
                  <c:v>7056</c:v>
                </c:pt>
                <c:pt idx="1">
                  <c:v>6940</c:v>
                </c:pt>
                <c:pt idx="2">
                  <c:v>6996</c:v>
                </c:pt>
                <c:pt idx="3">
                  <c:v>6970</c:v>
                </c:pt>
                <c:pt idx="4">
                  <c:v>6863</c:v>
                </c:pt>
                <c:pt idx="5">
                  <c:v>6751</c:v>
                </c:pt>
                <c:pt idx="6">
                  <c:v>6922</c:v>
                </c:pt>
                <c:pt idx="7">
                  <c:v>6787</c:v>
                </c:pt>
                <c:pt idx="8">
                  <c:v>6900</c:v>
                </c:pt>
                <c:pt idx="9">
                  <c:v>6689</c:v>
                </c:pt>
                <c:pt idx="10">
                  <c:v>6682</c:v>
                </c:pt>
                <c:pt idx="11">
                  <c:v>6785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8F-4AC3-A363-7B89374BAD7F}"/>
            </c:ext>
          </c:extLst>
        </c:ser>
        <c:ser>
          <c:idx val="3"/>
          <c:order val="3"/>
          <c:tx>
            <c:strRef>
              <c:f>'Central Region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'Central Region Data FY 17-18'!$B$5:$M$5</c:f>
              <c:numCache>
                <c:formatCode>#,##0</c:formatCode>
                <c:ptCount val="12"/>
                <c:pt idx="0">
                  <c:v>2643</c:v>
                </c:pt>
                <c:pt idx="1">
                  <c:v>2627</c:v>
                </c:pt>
                <c:pt idx="2">
                  <c:v>2759</c:v>
                </c:pt>
                <c:pt idx="3">
                  <c:v>2862</c:v>
                </c:pt>
                <c:pt idx="4">
                  <c:v>2786</c:v>
                </c:pt>
                <c:pt idx="5">
                  <c:v>2965</c:v>
                </c:pt>
                <c:pt idx="6">
                  <c:v>2780</c:v>
                </c:pt>
                <c:pt idx="7">
                  <c:v>2916</c:v>
                </c:pt>
                <c:pt idx="8">
                  <c:v>2727</c:v>
                </c:pt>
                <c:pt idx="9">
                  <c:v>2585</c:v>
                </c:pt>
                <c:pt idx="10">
                  <c:v>2791</c:v>
                </c:pt>
                <c:pt idx="11">
                  <c:v>2681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8F-4AC3-A363-7B89374BAD7F}"/>
            </c:ext>
          </c:extLst>
        </c:ser>
        <c:ser>
          <c:idx val="4"/>
          <c:order val="4"/>
          <c:tx>
            <c:strRef>
              <c:f>'Central Region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'Central Region Data FY 17-18'!$B$6:$M$6</c:f>
              <c:numCache>
                <c:formatCode>#,##0</c:formatCode>
                <c:ptCount val="12"/>
                <c:pt idx="0">
                  <c:v>82</c:v>
                </c:pt>
                <c:pt idx="1">
                  <c:v>96</c:v>
                </c:pt>
                <c:pt idx="2">
                  <c:v>66</c:v>
                </c:pt>
                <c:pt idx="3">
                  <c:v>65</c:v>
                </c:pt>
                <c:pt idx="4">
                  <c:v>72</c:v>
                </c:pt>
                <c:pt idx="5">
                  <c:v>49</c:v>
                </c:pt>
                <c:pt idx="6">
                  <c:v>43</c:v>
                </c:pt>
                <c:pt idx="7">
                  <c:v>46</c:v>
                </c:pt>
                <c:pt idx="8">
                  <c:v>43</c:v>
                </c:pt>
                <c:pt idx="9">
                  <c:v>67</c:v>
                </c:pt>
                <c:pt idx="10">
                  <c:v>60</c:v>
                </c:pt>
                <c:pt idx="11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8F-4AC3-A363-7B89374BA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55808"/>
        <c:axId val="126782848"/>
      </c:lineChart>
      <c:dateAx>
        <c:axId val="126455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6782848"/>
        <c:crosses val="autoZero"/>
        <c:auto val="1"/>
        <c:lblOffset val="100"/>
        <c:baseTimeUnit val="months"/>
      </c:dateAx>
      <c:valAx>
        <c:axId val="1267828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26455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3462724524222"/>
          <c:y val="9.5938867016622922E-2"/>
          <c:w val="0.16306416099598597"/>
          <c:h val="0.8223233814523184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11683077187605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2159492912766E-2"/>
          <c:y val="3.4030711678281596E-2"/>
          <c:w val="0.78610766642250407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19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19 Data FY 17-18'!$B$9:$M$9</c:f>
              <c:numCache>
                <c:formatCode>#,##0</c:formatCode>
                <c:ptCount val="12"/>
                <c:pt idx="0">
                  <c:v>381</c:v>
                </c:pt>
                <c:pt idx="1">
                  <c:v>383</c:v>
                </c:pt>
                <c:pt idx="2">
                  <c:v>376</c:v>
                </c:pt>
                <c:pt idx="3">
                  <c:v>383</c:v>
                </c:pt>
                <c:pt idx="4">
                  <c:v>377</c:v>
                </c:pt>
                <c:pt idx="5">
                  <c:v>381</c:v>
                </c:pt>
                <c:pt idx="6">
                  <c:v>390</c:v>
                </c:pt>
                <c:pt idx="7">
                  <c:v>390</c:v>
                </c:pt>
                <c:pt idx="8">
                  <c:v>399</c:v>
                </c:pt>
                <c:pt idx="9">
                  <c:v>392</c:v>
                </c:pt>
                <c:pt idx="10">
                  <c:v>384</c:v>
                </c:pt>
                <c:pt idx="11">
                  <c:v>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6E-40C8-8246-F961740B707A}"/>
            </c:ext>
          </c:extLst>
        </c:ser>
        <c:ser>
          <c:idx val="1"/>
          <c:order val="1"/>
          <c:tx>
            <c:strRef>
              <c:f>'Circuit 19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19 Data FY 17-18'!$B$10:$M$10</c:f>
              <c:numCache>
                <c:formatCode>#,##0</c:formatCode>
                <c:ptCount val="12"/>
                <c:pt idx="0">
                  <c:v>359</c:v>
                </c:pt>
                <c:pt idx="1">
                  <c:v>361</c:v>
                </c:pt>
                <c:pt idx="2">
                  <c:v>354</c:v>
                </c:pt>
                <c:pt idx="3">
                  <c:v>361</c:v>
                </c:pt>
                <c:pt idx="4">
                  <c:v>355</c:v>
                </c:pt>
                <c:pt idx="5">
                  <c:v>359</c:v>
                </c:pt>
                <c:pt idx="6">
                  <c:v>368</c:v>
                </c:pt>
                <c:pt idx="7">
                  <c:v>367</c:v>
                </c:pt>
                <c:pt idx="8">
                  <c:v>376</c:v>
                </c:pt>
                <c:pt idx="9">
                  <c:v>368</c:v>
                </c:pt>
                <c:pt idx="10">
                  <c:v>360</c:v>
                </c:pt>
                <c:pt idx="11">
                  <c:v>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6E-40C8-8246-F961740B707A}"/>
            </c:ext>
          </c:extLst>
        </c:ser>
        <c:ser>
          <c:idx val="2"/>
          <c:order val="2"/>
          <c:tx>
            <c:strRef>
              <c:f>'Circuit 19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19 Data FY 17-18'!$B$11:$M$11</c:f>
              <c:numCache>
                <c:formatCode>#,##0</c:formatCode>
                <c:ptCount val="12"/>
                <c:pt idx="0">
                  <c:v>282</c:v>
                </c:pt>
                <c:pt idx="1">
                  <c:v>290</c:v>
                </c:pt>
                <c:pt idx="2">
                  <c:v>282</c:v>
                </c:pt>
                <c:pt idx="3">
                  <c:v>288</c:v>
                </c:pt>
                <c:pt idx="4">
                  <c:v>287</c:v>
                </c:pt>
                <c:pt idx="5">
                  <c:v>274</c:v>
                </c:pt>
                <c:pt idx="6">
                  <c:v>274</c:v>
                </c:pt>
                <c:pt idx="7">
                  <c:v>272</c:v>
                </c:pt>
                <c:pt idx="8">
                  <c:v>278</c:v>
                </c:pt>
                <c:pt idx="9">
                  <c:v>285</c:v>
                </c:pt>
                <c:pt idx="10">
                  <c:v>284</c:v>
                </c:pt>
                <c:pt idx="11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6E-40C8-8246-F961740B707A}"/>
            </c:ext>
          </c:extLst>
        </c:ser>
        <c:ser>
          <c:idx val="3"/>
          <c:order val="3"/>
          <c:tx>
            <c:strRef>
              <c:f>'Circuit 19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19 Data FY 17-18'!$B$12:$M$12</c:f>
              <c:numCache>
                <c:formatCode>#,##0</c:formatCode>
                <c:ptCount val="12"/>
                <c:pt idx="0">
                  <c:v>77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68</c:v>
                </c:pt>
                <c:pt idx="5">
                  <c:v>85</c:v>
                </c:pt>
                <c:pt idx="6">
                  <c:v>94</c:v>
                </c:pt>
                <c:pt idx="7">
                  <c:v>95</c:v>
                </c:pt>
                <c:pt idx="8">
                  <c:v>98</c:v>
                </c:pt>
                <c:pt idx="9">
                  <c:v>83</c:v>
                </c:pt>
                <c:pt idx="10">
                  <c:v>76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6E-40C8-8246-F961740B707A}"/>
            </c:ext>
          </c:extLst>
        </c:ser>
        <c:ser>
          <c:idx val="4"/>
          <c:order val="4"/>
          <c:tx>
            <c:strRef>
              <c:f>'Circuit 19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19 Data FY 17-18'!$B$13:$M$13</c:f>
              <c:numCache>
                <c:formatCode>General</c:formatCode>
                <c:ptCount val="12"/>
                <c:pt idx="0">
                  <c:v>28</c:v>
                </c:pt>
                <c:pt idx="1">
                  <c:v>20</c:v>
                </c:pt>
                <c:pt idx="2">
                  <c:v>20</c:v>
                </c:pt>
                <c:pt idx="3">
                  <c:v>15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22</c:v>
                </c:pt>
                <c:pt idx="8">
                  <c:v>19</c:v>
                </c:pt>
                <c:pt idx="9">
                  <c:v>22</c:v>
                </c:pt>
                <c:pt idx="10">
                  <c:v>25</c:v>
                </c:pt>
                <c:pt idx="1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6E-40C8-8246-F961740B707A}"/>
            </c:ext>
          </c:extLst>
        </c:ser>
        <c:ser>
          <c:idx val="5"/>
          <c:order val="5"/>
          <c:tx>
            <c:strRef>
              <c:f>'Circuit 19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19 Data FY 17-18'!$B$14:$M$14</c:f>
              <c:numCache>
                <c:formatCode>#,##0</c:formatCode>
                <c:ptCount val="12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23</c:v>
                </c:pt>
                <c:pt idx="8">
                  <c:v>23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6E-40C8-8246-F961740B7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400000"/>
        <c:axId val="271132352"/>
      </c:lineChart>
      <c:dateAx>
        <c:axId val="270400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71132352"/>
        <c:crosses val="autoZero"/>
        <c:auto val="1"/>
        <c:lblOffset val="100"/>
        <c:baseTimeUnit val="months"/>
      </c:dateAx>
      <c:valAx>
        <c:axId val="2711323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704000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43481053307634"/>
          <c:y val="9.7767388451443574E-2"/>
          <c:w val="0.16056518946692358"/>
          <c:h val="0.8975606955380577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</a:t>
            </a:r>
            <a:r>
              <a:rPr lang="en-US" sz="1400" baseline="0"/>
              <a:t> Management</a:t>
            </a:r>
            <a:endParaRPr lang="en-US" sz="1400"/>
          </a:p>
        </c:rich>
      </c:tx>
      <c:layout>
        <c:manualLayout>
          <c:xMode val="edge"/>
          <c:yMode val="edge"/>
          <c:x val="0.4089101037225838"/>
          <c:y val="1.20898950131233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004895380290273E-2"/>
          <c:y val="4.1234984902653184E-2"/>
          <c:w val="0.80066188112951497"/>
          <c:h val="0.86572266210456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19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19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19 Data FY 17-18'!$B$17:$M$17</c:f>
              <c:numCache>
                <c:formatCode>#,##0</c:formatCode>
                <c:ptCount val="12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13</c:v>
                </c:pt>
                <c:pt idx="4">
                  <c:v>0</c:v>
                </c:pt>
                <c:pt idx="5">
                  <c:v>10</c:v>
                </c:pt>
                <c:pt idx="6">
                  <c:v>9</c:v>
                </c:pt>
                <c:pt idx="7">
                  <c:v>0</c:v>
                </c:pt>
                <c:pt idx="8">
                  <c:v>19</c:v>
                </c:pt>
                <c:pt idx="9">
                  <c:v>7</c:v>
                </c:pt>
                <c:pt idx="10">
                  <c:v>0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F-482C-8334-4E450428674A}"/>
            </c:ext>
          </c:extLst>
        </c:ser>
        <c:ser>
          <c:idx val="1"/>
          <c:order val="1"/>
          <c:tx>
            <c:strRef>
              <c:f>'Circuit 19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19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19 Data FY 17-18'!$B$18:$M$18</c:f>
              <c:numCache>
                <c:formatCode>#,##0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14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F-482C-8334-4E4504286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401024"/>
        <c:axId val="271134656"/>
      </c:barChart>
      <c:dateAx>
        <c:axId val="2704010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71134656"/>
        <c:crosses val="autoZero"/>
        <c:auto val="1"/>
        <c:lblOffset val="100"/>
        <c:baseTimeUnit val="months"/>
      </c:dateAx>
      <c:valAx>
        <c:axId val="2711346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70401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00736985613334"/>
          <c:y val="0.16543007332997026"/>
          <c:w val="0.15799263014386664"/>
          <c:h val="0.6600109665957493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464516810569129"/>
          <c:y val="1.023017902813299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266680859923117E-2"/>
          <c:y val="3.7860254680441158E-2"/>
          <c:w val="0.7698171753410229"/>
          <c:h val="0.87671211175329422"/>
        </c:manualLayout>
      </c:layout>
      <c:lineChart>
        <c:grouping val="standard"/>
        <c:varyColors val="0"/>
        <c:ser>
          <c:idx val="0"/>
          <c:order val="0"/>
          <c:tx>
            <c:strRef>
              <c:f>'Circuit 20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20 Data FY 17-18'!$B$2:$M$2</c:f>
              <c:numCache>
                <c:formatCode>#,##0</c:formatCode>
                <c:ptCount val="12"/>
                <c:pt idx="0">
                  <c:v>2106</c:v>
                </c:pt>
                <c:pt idx="1">
                  <c:v>2108</c:v>
                </c:pt>
                <c:pt idx="2">
                  <c:v>2146</c:v>
                </c:pt>
                <c:pt idx="3">
                  <c:v>2153</c:v>
                </c:pt>
                <c:pt idx="4">
                  <c:v>2149</c:v>
                </c:pt>
                <c:pt idx="5">
                  <c:v>2146</c:v>
                </c:pt>
                <c:pt idx="6">
                  <c:v>2164</c:v>
                </c:pt>
                <c:pt idx="7">
                  <c:v>2190</c:v>
                </c:pt>
                <c:pt idx="8">
                  <c:v>2218</c:v>
                </c:pt>
                <c:pt idx="9">
                  <c:v>2177</c:v>
                </c:pt>
                <c:pt idx="10">
                  <c:v>2163</c:v>
                </c:pt>
                <c:pt idx="11">
                  <c:v>2185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85-46F0-B4E9-859B96F22C77}"/>
            </c:ext>
          </c:extLst>
        </c:ser>
        <c:ser>
          <c:idx val="1"/>
          <c:order val="1"/>
          <c:tx>
            <c:strRef>
              <c:f>'Circuit 20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20 Data FY 17-18'!$B$3:$M$3</c:f>
              <c:numCache>
                <c:formatCode>#,##0</c:formatCode>
                <c:ptCount val="12"/>
                <c:pt idx="0">
                  <c:v>1145</c:v>
                </c:pt>
                <c:pt idx="1">
                  <c:v>1126</c:v>
                </c:pt>
                <c:pt idx="2">
                  <c:v>1102</c:v>
                </c:pt>
                <c:pt idx="3">
                  <c:v>1147</c:v>
                </c:pt>
                <c:pt idx="4">
                  <c:v>1142</c:v>
                </c:pt>
                <c:pt idx="5">
                  <c:v>1133</c:v>
                </c:pt>
                <c:pt idx="6">
                  <c:v>1148</c:v>
                </c:pt>
                <c:pt idx="7">
                  <c:v>1154</c:v>
                </c:pt>
                <c:pt idx="8">
                  <c:v>1209</c:v>
                </c:pt>
                <c:pt idx="9">
                  <c:v>1208</c:v>
                </c:pt>
                <c:pt idx="10">
                  <c:v>1221</c:v>
                </c:pt>
                <c:pt idx="11">
                  <c:v>1260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85-46F0-B4E9-859B96F22C77}"/>
            </c:ext>
          </c:extLst>
        </c:ser>
        <c:ser>
          <c:idx val="2"/>
          <c:order val="2"/>
          <c:tx>
            <c:strRef>
              <c:f>'Circuit 20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20 Data FY 17-18'!$B$4:$M$4</c:f>
              <c:numCache>
                <c:formatCode>#,##0</c:formatCode>
                <c:ptCount val="12"/>
                <c:pt idx="0">
                  <c:v>1006</c:v>
                </c:pt>
                <c:pt idx="1">
                  <c:v>976</c:v>
                </c:pt>
                <c:pt idx="2">
                  <c:v>957</c:v>
                </c:pt>
                <c:pt idx="3">
                  <c:v>978</c:v>
                </c:pt>
                <c:pt idx="4">
                  <c:v>973</c:v>
                </c:pt>
                <c:pt idx="5">
                  <c:v>997</c:v>
                </c:pt>
                <c:pt idx="6">
                  <c:v>971</c:v>
                </c:pt>
                <c:pt idx="7">
                  <c:v>968</c:v>
                </c:pt>
                <c:pt idx="8">
                  <c:v>1014</c:v>
                </c:pt>
                <c:pt idx="9">
                  <c:v>997</c:v>
                </c:pt>
                <c:pt idx="10">
                  <c:v>1011</c:v>
                </c:pt>
                <c:pt idx="11">
                  <c:v>1031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85-46F0-B4E9-859B96F22C77}"/>
            </c:ext>
          </c:extLst>
        </c:ser>
        <c:ser>
          <c:idx val="3"/>
          <c:order val="3"/>
          <c:tx>
            <c:strRef>
              <c:f>'Circuit 20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20 Data FY 17-18'!$B$5:$M$5</c:f>
              <c:numCache>
                <c:formatCode>#,##0</c:formatCode>
                <c:ptCount val="12"/>
                <c:pt idx="0">
                  <c:v>132</c:v>
                </c:pt>
                <c:pt idx="1">
                  <c:v>139</c:v>
                </c:pt>
                <c:pt idx="2">
                  <c:v>134</c:v>
                </c:pt>
                <c:pt idx="3">
                  <c:v>148</c:v>
                </c:pt>
                <c:pt idx="4">
                  <c:v>150</c:v>
                </c:pt>
                <c:pt idx="5">
                  <c:v>130</c:v>
                </c:pt>
                <c:pt idx="6">
                  <c:v>168</c:v>
                </c:pt>
                <c:pt idx="7">
                  <c:v>166</c:v>
                </c:pt>
                <c:pt idx="8">
                  <c:v>178</c:v>
                </c:pt>
                <c:pt idx="9">
                  <c:v>199</c:v>
                </c:pt>
                <c:pt idx="10">
                  <c:v>194</c:v>
                </c:pt>
                <c:pt idx="11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85-46F0-B4E9-859B96F22C77}"/>
            </c:ext>
          </c:extLst>
        </c:ser>
        <c:ser>
          <c:idx val="4"/>
          <c:order val="4"/>
          <c:tx>
            <c:strRef>
              <c:f>'Circuit 20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17-18'!$B$1:$M$1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20 Data FY 17-18'!$B$6:$M$6</c:f>
              <c:numCache>
                <c:formatCode>#,##0</c:formatCode>
                <c:ptCount val="12"/>
                <c:pt idx="0">
                  <c:v>7</c:v>
                </c:pt>
                <c:pt idx="1">
                  <c:v>11</c:v>
                </c:pt>
                <c:pt idx="2">
                  <c:v>11</c:v>
                </c:pt>
                <c:pt idx="3">
                  <c:v>21</c:v>
                </c:pt>
                <c:pt idx="4">
                  <c:v>19</c:v>
                </c:pt>
                <c:pt idx="5">
                  <c:v>6</c:v>
                </c:pt>
                <c:pt idx="6">
                  <c:v>9</c:v>
                </c:pt>
                <c:pt idx="7">
                  <c:v>20</c:v>
                </c:pt>
                <c:pt idx="8">
                  <c:v>17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85-46F0-B4E9-859B96F22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326208"/>
        <c:axId val="271136960"/>
      </c:lineChart>
      <c:dateAx>
        <c:axId val="271326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71136960"/>
        <c:crosses val="autoZero"/>
        <c:auto val="1"/>
        <c:lblOffset val="100"/>
        <c:baseTimeUnit val="months"/>
      </c:dateAx>
      <c:valAx>
        <c:axId val="2711369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713262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04050041248634"/>
          <c:y val="4.7611275153105863E-2"/>
          <c:w val="0.15176431970488197"/>
          <c:h val="0.9355924650043745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83845245500381804"/>
          <c:y val="2.250929571303586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786020525801535E-2"/>
          <c:y val="3.4030711678281596E-2"/>
          <c:w val="0.77274323729764993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20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20 Data FY 17-18'!$B$9:$M$9</c:f>
              <c:numCache>
                <c:formatCode>#,##0</c:formatCode>
                <c:ptCount val="12"/>
                <c:pt idx="0">
                  <c:v>522</c:v>
                </c:pt>
                <c:pt idx="1">
                  <c:v>540</c:v>
                </c:pt>
                <c:pt idx="2">
                  <c:v>530</c:v>
                </c:pt>
                <c:pt idx="3">
                  <c:v>533</c:v>
                </c:pt>
                <c:pt idx="4">
                  <c:v>539</c:v>
                </c:pt>
                <c:pt idx="5">
                  <c:v>530</c:v>
                </c:pt>
                <c:pt idx="6">
                  <c:v>532</c:v>
                </c:pt>
                <c:pt idx="7">
                  <c:v>535</c:v>
                </c:pt>
                <c:pt idx="8">
                  <c:v>531</c:v>
                </c:pt>
                <c:pt idx="9">
                  <c:v>548</c:v>
                </c:pt>
                <c:pt idx="10">
                  <c:v>541</c:v>
                </c:pt>
                <c:pt idx="11">
                  <c:v>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04-492F-BCDF-80307ADC0D8C}"/>
            </c:ext>
          </c:extLst>
        </c:ser>
        <c:ser>
          <c:idx val="1"/>
          <c:order val="1"/>
          <c:tx>
            <c:strRef>
              <c:f>'Circuit 20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20 Data FY 17-18'!$B$10:$M$10</c:f>
              <c:numCache>
                <c:formatCode>#,##0</c:formatCode>
                <c:ptCount val="12"/>
                <c:pt idx="0">
                  <c:v>490</c:v>
                </c:pt>
                <c:pt idx="1">
                  <c:v>508</c:v>
                </c:pt>
                <c:pt idx="2">
                  <c:v>501</c:v>
                </c:pt>
                <c:pt idx="3">
                  <c:v>505</c:v>
                </c:pt>
                <c:pt idx="4">
                  <c:v>510</c:v>
                </c:pt>
                <c:pt idx="5">
                  <c:v>502</c:v>
                </c:pt>
                <c:pt idx="6">
                  <c:v>504</c:v>
                </c:pt>
                <c:pt idx="7">
                  <c:v>507</c:v>
                </c:pt>
                <c:pt idx="8">
                  <c:v>507</c:v>
                </c:pt>
                <c:pt idx="9">
                  <c:v>525</c:v>
                </c:pt>
                <c:pt idx="10">
                  <c:v>516</c:v>
                </c:pt>
                <c:pt idx="11">
                  <c:v>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04-492F-BCDF-80307ADC0D8C}"/>
            </c:ext>
          </c:extLst>
        </c:ser>
        <c:ser>
          <c:idx val="2"/>
          <c:order val="2"/>
          <c:tx>
            <c:strRef>
              <c:f>'Circuit 20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20 Data FY 17-18'!$B$11:$M$11</c:f>
              <c:numCache>
                <c:formatCode>#,##0</c:formatCode>
                <c:ptCount val="12"/>
                <c:pt idx="0">
                  <c:v>416</c:v>
                </c:pt>
                <c:pt idx="1">
                  <c:v>417</c:v>
                </c:pt>
                <c:pt idx="2">
                  <c:v>421</c:v>
                </c:pt>
                <c:pt idx="3">
                  <c:v>428</c:v>
                </c:pt>
                <c:pt idx="4">
                  <c:v>428</c:v>
                </c:pt>
                <c:pt idx="5">
                  <c:v>427</c:v>
                </c:pt>
                <c:pt idx="6">
                  <c:v>417</c:v>
                </c:pt>
                <c:pt idx="7">
                  <c:v>417</c:v>
                </c:pt>
                <c:pt idx="8">
                  <c:v>438</c:v>
                </c:pt>
                <c:pt idx="9">
                  <c:v>436</c:v>
                </c:pt>
                <c:pt idx="10">
                  <c:v>439</c:v>
                </c:pt>
                <c:pt idx="11">
                  <c:v>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04-492F-BCDF-80307ADC0D8C}"/>
            </c:ext>
          </c:extLst>
        </c:ser>
        <c:ser>
          <c:idx val="3"/>
          <c:order val="3"/>
          <c:tx>
            <c:strRef>
              <c:f>'Circuit 20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20 Data FY 17-18'!$B$12:$M$12</c:f>
              <c:numCache>
                <c:formatCode>#,##0</c:formatCode>
                <c:ptCount val="12"/>
                <c:pt idx="0">
                  <c:v>74</c:v>
                </c:pt>
                <c:pt idx="1">
                  <c:v>91</c:v>
                </c:pt>
                <c:pt idx="2">
                  <c:v>80</c:v>
                </c:pt>
                <c:pt idx="3">
                  <c:v>77</c:v>
                </c:pt>
                <c:pt idx="4">
                  <c:v>82</c:v>
                </c:pt>
                <c:pt idx="5">
                  <c:v>75</c:v>
                </c:pt>
                <c:pt idx="6">
                  <c:v>87</c:v>
                </c:pt>
                <c:pt idx="7">
                  <c:v>90</c:v>
                </c:pt>
                <c:pt idx="8">
                  <c:v>69</c:v>
                </c:pt>
                <c:pt idx="9">
                  <c:v>89</c:v>
                </c:pt>
                <c:pt idx="10">
                  <c:v>77</c:v>
                </c:pt>
                <c:pt idx="11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04-492F-BCDF-80307ADC0D8C}"/>
            </c:ext>
          </c:extLst>
        </c:ser>
        <c:ser>
          <c:idx val="4"/>
          <c:order val="4"/>
          <c:tx>
            <c:strRef>
              <c:f>'Circuit 20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20 Data FY 17-18'!$B$13:$M$13</c:f>
              <c:numCache>
                <c:formatCode>General</c:formatCode>
                <c:ptCount val="12"/>
                <c:pt idx="0">
                  <c:v>19</c:v>
                </c:pt>
                <c:pt idx="1">
                  <c:v>16</c:v>
                </c:pt>
                <c:pt idx="2">
                  <c:v>20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24</c:v>
                </c:pt>
                <c:pt idx="7">
                  <c:v>26</c:v>
                </c:pt>
                <c:pt idx="8">
                  <c:v>24</c:v>
                </c:pt>
                <c:pt idx="9">
                  <c:v>26</c:v>
                </c:pt>
                <c:pt idx="10">
                  <c:v>25</c:v>
                </c:pt>
                <c:pt idx="1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04-492F-BCDF-80307ADC0D8C}"/>
            </c:ext>
          </c:extLst>
        </c:ser>
        <c:ser>
          <c:idx val="5"/>
          <c:order val="5"/>
          <c:tx>
            <c:strRef>
              <c:f>'Circuit 20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20 Data FY 17-18'!$B$14:$M$14</c:f>
              <c:numCache>
                <c:formatCode>#,##0</c:formatCode>
                <c:ptCount val="12"/>
                <c:pt idx="0">
                  <c:v>32</c:v>
                </c:pt>
                <c:pt idx="1">
                  <c:v>32</c:v>
                </c:pt>
                <c:pt idx="2">
                  <c:v>29</c:v>
                </c:pt>
                <c:pt idx="3">
                  <c:v>28</c:v>
                </c:pt>
                <c:pt idx="4">
                  <c:v>29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24</c:v>
                </c:pt>
                <c:pt idx="9">
                  <c:v>23</c:v>
                </c:pt>
                <c:pt idx="10">
                  <c:v>25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04-492F-BCDF-80307ADC0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67264"/>
        <c:axId val="158605888"/>
      </c:lineChart>
      <c:dateAx>
        <c:axId val="1586672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58605888"/>
        <c:crosses val="autoZero"/>
        <c:auto val="1"/>
        <c:lblOffset val="100"/>
        <c:baseTimeUnit val="months"/>
      </c:dateAx>
      <c:valAx>
        <c:axId val="1586058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586672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2819524727039162"/>
          <c:y val="9.1637139107611551E-2"/>
          <c:w val="0.16377649325626203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52719999595427"/>
          <c:y val="2.744422572178477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580940801377781E-2"/>
          <c:y val="4.1935862833009895E-2"/>
          <c:w val="0.80262701341270337"/>
          <c:h val="0.86344032774939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20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20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20 Data FY 17-18'!$B$17:$M$17</c:f>
              <c:numCache>
                <c:formatCode>#,##0</c:formatCode>
                <c:ptCount val="12"/>
                <c:pt idx="0">
                  <c:v>11</c:v>
                </c:pt>
                <c:pt idx="1">
                  <c:v>28</c:v>
                </c:pt>
                <c:pt idx="2">
                  <c:v>15</c:v>
                </c:pt>
                <c:pt idx="3">
                  <c:v>11</c:v>
                </c:pt>
                <c:pt idx="4">
                  <c:v>13</c:v>
                </c:pt>
                <c:pt idx="5">
                  <c:v>0</c:v>
                </c:pt>
                <c:pt idx="6">
                  <c:v>10</c:v>
                </c:pt>
                <c:pt idx="7">
                  <c:v>14</c:v>
                </c:pt>
                <c:pt idx="8">
                  <c:v>5</c:v>
                </c:pt>
                <c:pt idx="9">
                  <c:v>29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3-4368-A936-8A4643D407B3}"/>
            </c:ext>
          </c:extLst>
        </c:ser>
        <c:ser>
          <c:idx val="1"/>
          <c:order val="1"/>
          <c:tx>
            <c:strRef>
              <c:f>'Circuit 20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20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'Circuit 20 Data FY 17-18'!$B$18:$M$18</c:f>
              <c:numCache>
                <c:formatCode>#,##0</c:formatCode>
                <c:ptCount val="12"/>
                <c:pt idx="0">
                  <c:v>9</c:v>
                </c:pt>
                <c:pt idx="1">
                  <c:v>19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7</c:v>
                </c:pt>
                <c:pt idx="6">
                  <c:v>9</c:v>
                </c:pt>
                <c:pt idx="7">
                  <c:v>7</c:v>
                </c:pt>
                <c:pt idx="8">
                  <c:v>12</c:v>
                </c:pt>
                <c:pt idx="9">
                  <c:v>10</c:v>
                </c:pt>
                <c:pt idx="10">
                  <c:v>12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53-4368-A936-8A4643D40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68288"/>
        <c:axId val="158608192"/>
      </c:barChart>
      <c:dateAx>
        <c:axId val="158668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58608192"/>
        <c:crosses val="autoZero"/>
        <c:auto val="1"/>
        <c:lblOffset val="100"/>
        <c:baseTimeUnit val="months"/>
      </c:dateAx>
      <c:valAx>
        <c:axId val="158608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866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42319926772159"/>
          <c:y val="9.8276192038495191E-2"/>
          <c:w val="0.14657680704849371"/>
          <c:h val="0.825148074620983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1872402668416449"/>
          <c:w val="0.76936853333494415"/>
          <c:h val="0.78598725940507441"/>
        </c:manualLayout>
      </c:layout>
      <c:lineChart>
        <c:grouping val="standard"/>
        <c:varyColors val="0"/>
        <c:ser>
          <c:idx val="0"/>
          <c:order val="0"/>
          <c:tx>
            <c:strRef>
              <c:f>'Central Region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'Central Region Data FY 17-18'!$B$9:$M$9</c:f>
              <c:numCache>
                <c:formatCode>#,##0</c:formatCode>
                <c:ptCount val="12"/>
                <c:pt idx="0">
                  <c:v>4002</c:v>
                </c:pt>
                <c:pt idx="1">
                  <c:v>4087</c:v>
                </c:pt>
                <c:pt idx="2">
                  <c:v>4129</c:v>
                </c:pt>
                <c:pt idx="3">
                  <c:v>4127</c:v>
                </c:pt>
                <c:pt idx="4">
                  <c:v>4171</c:v>
                </c:pt>
                <c:pt idx="5">
                  <c:v>4144</c:v>
                </c:pt>
                <c:pt idx="6">
                  <c:v>4175</c:v>
                </c:pt>
                <c:pt idx="7">
                  <c:v>4070</c:v>
                </c:pt>
                <c:pt idx="8">
                  <c:v>4123</c:v>
                </c:pt>
                <c:pt idx="9">
                  <c:v>4117</c:v>
                </c:pt>
                <c:pt idx="10">
                  <c:v>4085</c:v>
                </c:pt>
                <c:pt idx="11">
                  <c:v>4255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76-4698-9C26-D6015D0AC6CD}"/>
            </c:ext>
          </c:extLst>
        </c:ser>
        <c:ser>
          <c:idx val="1"/>
          <c:order val="1"/>
          <c:tx>
            <c:strRef>
              <c:f>'Central Region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'Central Region Data FY 17-18'!$B$10:$M$10</c:f>
              <c:numCache>
                <c:formatCode>#,##0</c:formatCode>
                <c:ptCount val="12"/>
                <c:pt idx="0">
                  <c:v>3712</c:v>
                </c:pt>
                <c:pt idx="1">
                  <c:v>3791</c:v>
                </c:pt>
                <c:pt idx="2">
                  <c:v>3832</c:v>
                </c:pt>
                <c:pt idx="3">
                  <c:v>3827</c:v>
                </c:pt>
                <c:pt idx="4">
                  <c:v>3873</c:v>
                </c:pt>
                <c:pt idx="5">
                  <c:v>3846</c:v>
                </c:pt>
                <c:pt idx="6">
                  <c:v>3869</c:v>
                </c:pt>
                <c:pt idx="7">
                  <c:v>3772</c:v>
                </c:pt>
                <c:pt idx="8">
                  <c:v>3825</c:v>
                </c:pt>
                <c:pt idx="9">
                  <c:v>3820</c:v>
                </c:pt>
                <c:pt idx="10">
                  <c:v>3796</c:v>
                </c:pt>
                <c:pt idx="11">
                  <c:v>3962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76-4698-9C26-D6015D0AC6CD}"/>
            </c:ext>
          </c:extLst>
        </c:ser>
        <c:ser>
          <c:idx val="2"/>
          <c:order val="2"/>
          <c:tx>
            <c:strRef>
              <c:f>'Central Region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'Central Region Data FY 17-18'!$B$11:$M$11</c:f>
              <c:numCache>
                <c:formatCode>#,##0</c:formatCode>
                <c:ptCount val="12"/>
                <c:pt idx="0">
                  <c:v>2967</c:v>
                </c:pt>
                <c:pt idx="1">
                  <c:v>3070</c:v>
                </c:pt>
                <c:pt idx="2">
                  <c:v>3062</c:v>
                </c:pt>
                <c:pt idx="3">
                  <c:v>3064</c:v>
                </c:pt>
                <c:pt idx="4">
                  <c:v>3055</c:v>
                </c:pt>
                <c:pt idx="5">
                  <c:v>3004</c:v>
                </c:pt>
                <c:pt idx="6">
                  <c:v>3052</c:v>
                </c:pt>
                <c:pt idx="7">
                  <c:v>2964</c:v>
                </c:pt>
                <c:pt idx="8">
                  <c:v>2975</c:v>
                </c:pt>
                <c:pt idx="9">
                  <c:v>2957</c:v>
                </c:pt>
                <c:pt idx="10">
                  <c:v>2950</c:v>
                </c:pt>
                <c:pt idx="11">
                  <c:v>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76-4698-9C26-D6015D0AC6CD}"/>
            </c:ext>
          </c:extLst>
        </c:ser>
        <c:ser>
          <c:idx val="3"/>
          <c:order val="3"/>
          <c:tx>
            <c:strRef>
              <c:f>'Central Region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'Central Region Data FY 17-18'!$B$12:$M$12</c:f>
              <c:numCache>
                <c:formatCode>#,##0</c:formatCode>
                <c:ptCount val="12"/>
                <c:pt idx="0">
                  <c:v>745</c:v>
                </c:pt>
                <c:pt idx="1">
                  <c:v>721</c:v>
                </c:pt>
                <c:pt idx="2">
                  <c:v>770</c:v>
                </c:pt>
                <c:pt idx="3">
                  <c:v>763</c:v>
                </c:pt>
                <c:pt idx="4">
                  <c:v>818</c:v>
                </c:pt>
                <c:pt idx="5">
                  <c:v>842</c:v>
                </c:pt>
                <c:pt idx="6">
                  <c:v>817</c:v>
                </c:pt>
                <c:pt idx="7">
                  <c:v>808</c:v>
                </c:pt>
                <c:pt idx="8">
                  <c:v>850</c:v>
                </c:pt>
                <c:pt idx="9">
                  <c:v>863</c:v>
                </c:pt>
                <c:pt idx="10">
                  <c:v>846</c:v>
                </c:pt>
                <c:pt idx="11">
                  <c:v>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76-4698-9C26-D6015D0AC6CD}"/>
            </c:ext>
          </c:extLst>
        </c:ser>
        <c:ser>
          <c:idx val="4"/>
          <c:order val="4"/>
          <c:tx>
            <c:strRef>
              <c:f>'Central Region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'Central Region Data FY 17-18'!$B$13:$M$13</c:f>
              <c:numCache>
                <c:formatCode>#,##0</c:formatCode>
                <c:ptCount val="12"/>
                <c:pt idx="0">
                  <c:v>275</c:v>
                </c:pt>
                <c:pt idx="1">
                  <c:v>281</c:v>
                </c:pt>
                <c:pt idx="2">
                  <c:v>281</c:v>
                </c:pt>
                <c:pt idx="3">
                  <c:v>295</c:v>
                </c:pt>
                <c:pt idx="4">
                  <c:v>313</c:v>
                </c:pt>
                <c:pt idx="5">
                  <c:v>322</c:v>
                </c:pt>
                <c:pt idx="6">
                  <c:v>310</c:v>
                </c:pt>
                <c:pt idx="7">
                  <c:v>329</c:v>
                </c:pt>
                <c:pt idx="8">
                  <c:v>338</c:v>
                </c:pt>
                <c:pt idx="9">
                  <c:v>339</c:v>
                </c:pt>
                <c:pt idx="10">
                  <c:v>357</c:v>
                </c:pt>
                <c:pt idx="11">
                  <c:v>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76-4698-9C26-D6015D0AC6CD}"/>
            </c:ext>
          </c:extLst>
        </c:ser>
        <c:ser>
          <c:idx val="5"/>
          <c:order val="5"/>
          <c:tx>
            <c:strRef>
              <c:f>'Central Region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17-18'!$B$8:$M$8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'Central Region Data FY 17-18'!$B$14:$M$14</c:f>
              <c:numCache>
                <c:formatCode>#,##0</c:formatCode>
                <c:ptCount val="12"/>
                <c:pt idx="0">
                  <c:v>290</c:v>
                </c:pt>
                <c:pt idx="1">
                  <c:v>296</c:v>
                </c:pt>
                <c:pt idx="2">
                  <c:v>297</c:v>
                </c:pt>
                <c:pt idx="3">
                  <c:v>300</c:v>
                </c:pt>
                <c:pt idx="4">
                  <c:v>298</c:v>
                </c:pt>
                <c:pt idx="5">
                  <c:v>298</c:v>
                </c:pt>
                <c:pt idx="6">
                  <c:v>306</c:v>
                </c:pt>
                <c:pt idx="7">
                  <c:v>298</c:v>
                </c:pt>
                <c:pt idx="8">
                  <c:v>298</c:v>
                </c:pt>
                <c:pt idx="9">
                  <c:v>297</c:v>
                </c:pt>
                <c:pt idx="10">
                  <c:v>289</c:v>
                </c:pt>
                <c:pt idx="11">
                  <c:v>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376-4698-9C26-D6015D0AC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92608"/>
        <c:axId val="126785152"/>
      </c:lineChart>
      <c:dateAx>
        <c:axId val="2074926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6785152"/>
        <c:crosses val="autoZero"/>
        <c:auto val="1"/>
        <c:lblOffset val="100"/>
        <c:baseTimeUnit val="months"/>
      </c:dateAx>
      <c:valAx>
        <c:axId val="1267851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07492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77766602534864"/>
          <c:y val="7.5969214785651773E-2"/>
          <c:w val="0.16422233397465133"/>
          <c:h val="0.887144028871391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559647103950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20257594382982E-2"/>
          <c:y val="0.10830736001749781"/>
          <c:w val="0.80958053071329261"/>
          <c:h val="0.79640392607174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'Central Region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'Central Region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'Central Region Data FY 17-18'!$B$17:$M$17</c:f>
              <c:numCache>
                <c:formatCode>#,##0</c:formatCode>
                <c:ptCount val="12"/>
                <c:pt idx="0">
                  <c:v>122</c:v>
                </c:pt>
                <c:pt idx="1">
                  <c:v>74</c:v>
                </c:pt>
                <c:pt idx="2">
                  <c:v>70</c:v>
                </c:pt>
                <c:pt idx="3">
                  <c:v>56</c:v>
                </c:pt>
                <c:pt idx="4">
                  <c:v>94</c:v>
                </c:pt>
                <c:pt idx="5">
                  <c:v>61</c:v>
                </c:pt>
                <c:pt idx="6">
                  <c:v>97</c:v>
                </c:pt>
                <c:pt idx="7">
                  <c:v>24</c:v>
                </c:pt>
                <c:pt idx="8">
                  <c:v>90</c:v>
                </c:pt>
                <c:pt idx="9">
                  <c:v>92</c:v>
                </c:pt>
                <c:pt idx="10">
                  <c:v>28</c:v>
                </c:pt>
                <c:pt idx="1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F-414C-9BEC-841AF8FE8CEA}"/>
            </c:ext>
          </c:extLst>
        </c:ser>
        <c:ser>
          <c:idx val="1"/>
          <c:order val="1"/>
          <c:tx>
            <c:strRef>
              <c:f>'Central Region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'Central Region Data FY 17-18'!$B$16:$M$16</c:f>
              <c:numCache>
                <c:formatCode>mmm\-yy</c:formatCode>
                <c:ptCount val="12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</c:numCache>
            </c:numRef>
          </c:cat>
          <c:val>
            <c:numRef>
              <c:f>'Central Region Data FY 17-18'!$B$18:$M$18</c:f>
              <c:numCache>
                <c:formatCode>#,##0</c:formatCode>
                <c:ptCount val="12"/>
                <c:pt idx="0">
                  <c:v>82</c:v>
                </c:pt>
                <c:pt idx="1">
                  <c:v>53</c:v>
                </c:pt>
                <c:pt idx="2">
                  <c:v>59</c:v>
                </c:pt>
                <c:pt idx="3">
                  <c:v>58</c:v>
                </c:pt>
                <c:pt idx="4">
                  <c:v>59</c:v>
                </c:pt>
                <c:pt idx="5">
                  <c:v>74</c:v>
                </c:pt>
                <c:pt idx="6">
                  <c:v>67</c:v>
                </c:pt>
                <c:pt idx="7">
                  <c:v>57</c:v>
                </c:pt>
                <c:pt idx="8">
                  <c:v>79</c:v>
                </c:pt>
                <c:pt idx="9">
                  <c:v>67</c:v>
                </c:pt>
                <c:pt idx="10">
                  <c:v>55</c:v>
                </c:pt>
                <c:pt idx="1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1F-414C-9BEC-841AF8FE8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94144"/>
        <c:axId val="207650816"/>
      </c:barChart>
      <c:dateAx>
        <c:axId val="2074941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7650816"/>
        <c:crosses val="autoZero"/>
        <c:auto val="1"/>
        <c:lblOffset val="100"/>
        <c:baseTimeUnit val="months"/>
      </c:dateAx>
      <c:valAx>
        <c:axId val="20765081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7494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19731049153957"/>
          <c:y val="0.13875710848643921"/>
          <c:w val="0.14100790623266454"/>
          <c:h val="0.7193257874015748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0" dropStyle="combo" dx="15" fmlaLink="$C$3" fmlaRange="'Statewide Data FY 17-18'!$A$21:$A$45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161925</xdr:colOff>
      <xdr:row>0</xdr:row>
      <xdr:rowOff>19050</xdr:rowOff>
    </xdr:from>
    <xdr:to>
      <xdr:col>14</xdr:col>
      <xdr:colOff>257175</xdr:colOff>
      <xdr:row>5</xdr:row>
      <xdr:rowOff>20629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19050"/>
          <a:ext cx="704850" cy="9540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152400</xdr:rowOff>
        </xdr:from>
        <xdr:to>
          <xdr:col>3</xdr:col>
          <xdr:colOff>190500</xdr:colOff>
          <xdr:row>3</xdr:row>
          <xdr:rowOff>85725</xdr:rowOff>
        </xdr:to>
        <xdr:sp macro="" textlink="">
          <xdr:nvSpPr>
            <xdr:cNvPr id="24578" name="Drop Down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265043</xdr:colOff>
          <xdr:row>5</xdr:row>
          <xdr:rowOff>8292</xdr:rowOff>
        </xdr:from>
        <xdr:to>
          <xdr:col>14</xdr:col>
          <xdr:colOff>276225</xdr:colOff>
          <xdr:row>71</xdr:row>
          <xdr:rowOff>17817</xdr:rowOff>
        </xdr:to>
        <xdr:pic>
          <xdr:nvPicPr>
            <xdr:cNvPr id="26" name="Picture 25"/>
            <xdr:cNvPicPr>
              <a:picLocks noChangeAspect="1" noChangeArrowheads="1"/>
              <a:extLst>
                <a:ext uri="{84589F7E-364E-4C9E-8A38-B11213B215E9}">
                  <a14:cameraTool cellRange="selChart" spid="_x0000_s8051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65043" y="1010488"/>
              <a:ext cx="7977395" cy="1258666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24765</xdr:colOff>
      <xdr:row>46</xdr:row>
      <xdr:rowOff>0</xdr:rowOff>
    </xdr:from>
    <xdr:to>
      <xdr:col>14</xdr:col>
      <xdr:colOff>9525</xdr:colOff>
      <xdr:row>65</xdr:row>
      <xdr:rowOff>0</xdr:rowOff>
    </xdr:to>
    <xdr:graphicFrame macro="">
      <xdr:nvGraphicFramePr>
        <xdr:cNvPr id="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9525</xdr:rowOff>
    </xdr:from>
    <xdr:to>
      <xdr:col>14</xdr:col>
      <xdr:colOff>0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13</xdr:col>
      <xdr:colOff>594360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</xdr:colOff>
      <xdr:row>46</xdr:row>
      <xdr:rowOff>9525</xdr:rowOff>
    </xdr:from>
    <xdr:to>
      <xdr:col>13</xdr:col>
      <xdr:colOff>600075</xdr:colOff>
      <xdr:row>65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19050</xdr:rowOff>
    </xdr:from>
    <xdr:to>
      <xdr:col>14</xdr:col>
      <xdr:colOff>0</xdr:colOff>
      <xdr:row>21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23</xdr:row>
      <xdr:rowOff>180975</xdr:rowOff>
    </xdr:from>
    <xdr:to>
      <xdr:col>14</xdr:col>
      <xdr:colOff>0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38100</xdr:rowOff>
    </xdr:from>
    <xdr:to>
      <xdr:col>14</xdr:col>
      <xdr:colOff>0</xdr:colOff>
      <xdr:row>65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13</xdr:col>
      <xdr:colOff>605789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13</xdr:col>
      <xdr:colOff>605790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23</xdr:row>
      <xdr:rowOff>187325</xdr:rowOff>
    </xdr:from>
    <xdr:to>
      <xdr:col>14</xdr:col>
      <xdr:colOff>0</xdr:colOff>
      <xdr:row>43</xdr:row>
      <xdr:rowOff>34925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</xdr:colOff>
      <xdr:row>1</xdr:row>
      <xdr:rowOff>171450</xdr:rowOff>
    </xdr:from>
    <xdr:to>
      <xdr:col>14</xdr:col>
      <xdr:colOff>9525</xdr:colOff>
      <xdr:row>21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24765</xdr:colOff>
      <xdr:row>23</xdr:row>
      <xdr:rowOff>180975</xdr:rowOff>
    </xdr:from>
    <xdr:to>
      <xdr:col>14</xdr:col>
      <xdr:colOff>9525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24765</xdr:colOff>
      <xdr:row>46</xdr:row>
      <xdr:rowOff>0</xdr:rowOff>
    </xdr:from>
    <xdr:to>
      <xdr:col>14</xdr:col>
      <xdr:colOff>9525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15239</xdr:colOff>
      <xdr:row>45</xdr:row>
      <xdr:rowOff>190499</xdr:rowOff>
    </xdr:from>
    <xdr:to>
      <xdr:col>13</xdr:col>
      <xdr:colOff>609599</xdr:colOff>
      <xdr:row>65</xdr:row>
      <xdr:rowOff>38099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</xdr:colOff>
      <xdr:row>2</xdr:row>
      <xdr:rowOff>9525</xdr:rowOff>
    </xdr:from>
    <xdr:to>
      <xdr:col>13</xdr:col>
      <xdr:colOff>581025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180975</xdr:rowOff>
    </xdr:from>
    <xdr:to>
      <xdr:col>14</xdr:col>
      <xdr:colOff>10160</xdr:colOff>
      <xdr:row>21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34925</xdr:colOff>
      <xdr:row>24</xdr:row>
      <xdr:rowOff>7937</xdr:rowOff>
    </xdr:from>
    <xdr:to>
      <xdr:col>14</xdr:col>
      <xdr:colOff>10160</xdr:colOff>
      <xdr:row>43</xdr:row>
      <xdr:rowOff>46037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34925</xdr:colOff>
      <xdr:row>46</xdr:row>
      <xdr:rowOff>4186</xdr:rowOff>
    </xdr:from>
    <xdr:to>
      <xdr:col>14</xdr:col>
      <xdr:colOff>10160</xdr:colOff>
      <xdr:row>65</xdr:row>
      <xdr:rowOff>42286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9525</xdr:rowOff>
    </xdr:from>
    <xdr:to>
      <xdr:col>14</xdr:col>
      <xdr:colOff>0</xdr:colOff>
      <xdr:row>65</xdr:row>
      <xdr:rowOff>47625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19050</xdr:rowOff>
    </xdr:from>
    <xdr:to>
      <xdr:col>14</xdr:col>
      <xdr:colOff>0</xdr:colOff>
      <xdr:row>65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Total%20Children%20Under%20Court%20Supervision%20February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Total%20Children%20Under%20Court%20Supervision%20November%20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Total%20Children%20Under%20Court%20Supervision%20December%20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%20Statistics\01%20January%202018\Total%20Children%20Under%20Court%20Supervision%20January%20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2017%20DATA%20STA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2018%20DATA%20STAT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2017%20DATA%20STAT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Inactive%20Volunteers%20over%206%20Months%20February%20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Inactive%20Volunteers%20over%206%20Months%20March%2020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Inactive%20Volunteers%20over%206%20Months%20April%2020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Inactive%20Volunteers%20over%206%20Months%20May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Total%20Children%20Under%20Court%20Supervision%20March%20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Inactive%20Volunteers%20over%206%20Months%20June%2020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Inactive%20Volunteers%20over%206%20Months%20July%2020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Inactive%20Volunteers%20over%206%20Months%20August%202017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Inactive%20Volunteers%20over%206%20Months%20September%20201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Inactive%20Volunteers%20over%206%20Months%20October%20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Inactive%20Volunteers%20over%206%20Months%20November%2020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Inactive%20Volunteers%20over%206%20Months%20December%202017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Inactive%20Volunteers%20over%206%20Months%20January%20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0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Total%20Children%20Under%20Court%20Supervision%20April%202017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0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0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02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02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03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03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03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04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04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0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Total%20Children%20Under%20Court%20Supervision%20May%202017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05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05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05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06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06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06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07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07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07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0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Total%20Children%20Under%20Court%20Supervision%20June%202017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08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08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09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09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09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10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10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10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11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Total%20Children%20Under%20Court%20Supervision%20July%202017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11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12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12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12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13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13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13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14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14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Total%20Children%20Under%20Court%20Supervision%20August%202017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15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15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15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16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16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16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17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17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17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Total%20Children%20Under%20Court%20Supervision%20September%202017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18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18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19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19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19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20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20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9J8PHDNI\Total%20Children%20Under%20Court%20Supervision%20Octobe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1796</v>
          </cell>
        </row>
        <row r="19">
          <cell r="R19">
            <v>380</v>
          </cell>
        </row>
        <row r="29">
          <cell r="R29">
            <v>491</v>
          </cell>
        </row>
        <row r="35">
          <cell r="R35">
            <v>1429</v>
          </cell>
        </row>
        <row r="43">
          <cell r="R43">
            <v>2067</v>
          </cell>
        </row>
        <row r="48">
          <cell r="R48">
            <v>2618</v>
          </cell>
        </row>
        <row r="55">
          <cell r="R55">
            <v>1677</v>
          </cell>
        </row>
        <row r="64">
          <cell r="R64">
            <v>628</v>
          </cell>
        </row>
        <row r="67">
          <cell r="R67">
            <v>1369</v>
          </cell>
        </row>
        <row r="68">
          <cell r="R68">
            <v>398</v>
          </cell>
        </row>
        <row r="75">
          <cell r="R75">
            <v>1751</v>
          </cell>
        </row>
        <row r="79">
          <cell r="R79">
            <v>2660</v>
          </cell>
        </row>
        <row r="85">
          <cell r="R85">
            <v>1418</v>
          </cell>
        </row>
        <row r="89">
          <cell r="R89">
            <v>3646</v>
          </cell>
        </row>
        <row r="98">
          <cell r="R98">
            <v>738</v>
          </cell>
        </row>
        <row r="102">
          <cell r="R102">
            <v>1401</v>
          </cell>
        </row>
        <row r="106">
          <cell r="R106">
            <v>143</v>
          </cell>
        </row>
        <row r="110">
          <cell r="R110">
            <v>3273</v>
          </cell>
        </row>
        <row r="115">
          <cell r="R115">
            <v>1607</v>
          </cell>
        </row>
        <row r="122">
          <cell r="R122">
            <v>886</v>
          </cell>
        </row>
        <row r="130">
          <cell r="R130">
            <v>2106</v>
          </cell>
        </row>
        <row r="132">
          <cell r="R132">
            <v>32482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1660</v>
          </cell>
        </row>
        <row r="17">
          <cell r="S17">
            <v>426</v>
          </cell>
        </row>
        <row r="26">
          <cell r="S26">
            <v>488</v>
          </cell>
        </row>
        <row r="31">
          <cell r="S31">
            <v>1445</v>
          </cell>
        </row>
        <row r="38">
          <cell r="S38">
            <v>2212</v>
          </cell>
        </row>
        <row r="42">
          <cell r="S42">
            <v>2828</v>
          </cell>
        </row>
        <row r="48">
          <cell r="S48">
            <v>1618</v>
          </cell>
        </row>
        <row r="56">
          <cell r="S56">
            <v>567</v>
          </cell>
        </row>
        <row r="58">
          <cell r="S58">
            <v>1463</v>
          </cell>
        </row>
        <row r="59">
          <cell r="S59">
            <v>312</v>
          </cell>
        </row>
        <row r="65">
          <cell r="S65">
            <v>1786</v>
          </cell>
        </row>
        <row r="68">
          <cell r="S68">
            <v>2613</v>
          </cell>
        </row>
        <row r="73">
          <cell r="S73">
            <v>1517</v>
          </cell>
        </row>
        <row r="76">
          <cell r="S76">
            <v>3570</v>
          </cell>
        </row>
        <row r="84">
          <cell r="S84">
            <v>721</v>
          </cell>
        </row>
        <row r="87">
          <cell r="S87">
            <v>1406</v>
          </cell>
        </row>
        <row r="90">
          <cell r="S90">
            <v>123</v>
          </cell>
        </row>
        <row r="93">
          <cell r="S93">
            <v>2985</v>
          </cell>
        </row>
        <row r="97">
          <cell r="S97">
            <v>1495</v>
          </cell>
        </row>
        <row r="103">
          <cell r="S103">
            <v>984</v>
          </cell>
        </row>
        <row r="110">
          <cell r="S110">
            <v>2177</v>
          </cell>
        </row>
        <row r="112">
          <cell r="S112">
            <v>32396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O5">
            <v>596</v>
          </cell>
        </row>
        <row r="9">
          <cell r="S9">
            <v>1640</v>
          </cell>
        </row>
        <row r="17">
          <cell r="S17">
            <v>426</v>
          </cell>
        </row>
        <row r="26">
          <cell r="S26">
            <v>468</v>
          </cell>
        </row>
        <row r="31">
          <cell r="S31">
            <v>1396</v>
          </cell>
        </row>
        <row r="38">
          <cell r="S38">
            <v>2166</v>
          </cell>
        </row>
        <row r="42">
          <cell r="S42">
            <v>2803</v>
          </cell>
        </row>
        <row r="48">
          <cell r="S48">
            <v>1637</v>
          </cell>
        </row>
        <row r="56">
          <cell r="S56">
            <v>558</v>
          </cell>
        </row>
        <row r="58">
          <cell r="S58">
            <v>1449</v>
          </cell>
        </row>
        <row r="59">
          <cell r="S59">
            <v>309</v>
          </cell>
        </row>
        <row r="65">
          <cell r="S65">
            <v>1751</v>
          </cell>
        </row>
        <row r="68">
          <cell r="S68">
            <v>2576</v>
          </cell>
        </row>
        <row r="73">
          <cell r="S73">
            <v>1475</v>
          </cell>
        </row>
        <row r="76">
          <cell r="S76">
            <v>3547</v>
          </cell>
        </row>
        <row r="84">
          <cell r="S84">
            <v>715</v>
          </cell>
        </row>
        <row r="87">
          <cell r="S87">
            <v>1411</v>
          </cell>
        </row>
        <row r="90">
          <cell r="S90">
            <v>126</v>
          </cell>
        </row>
        <row r="93">
          <cell r="S93">
            <v>3011</v>
          </cell>
        </row>
        <row r="97">
          <cell r="S97">
            <v>1507</v>
          </cell>
        </row>
        <row r="103">
          <cell r="S103">
            <v>987</v>
          </cell>
        </row>
        <row r="110">
          <cell r="S110">
            <v>2163</v>
          </cell>
        </row>
        <row r="112">
          <cell r="S112">
            <v>32121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1622</v>
          </cell>
        </row>
        <row r="17">
          <cell r="S17">
            <v>433</v>
          </cell>
        </row>
        <row r="26">
          <cell r="S26">
            <v>462</v>
          </cell>
        </row>
        <row r="31">
          <cell r="S31">
            <v>1410</v>
          </cell>
        </row>
        <row r="38">
          <cell r="S38">
            <v>2170</v>
          </cell>
        </row>
        <row r="42">
          <cell r="S42">
            <v>2799</v>
          </cell>
        </row>
        <row r="48">
          <cell r="S48">
            <v>1634</v>
          </cell>
        </row>
        <row r="56">
          <cell r="S56">
            <v>569</v>
          </cell>
        </row>
        <row r="58">
          <cell r="S58">
            <v>1497</v>
          </cell>
        </row>
        <row r="59">
          <cell r="S59">
            <v>314</v>
          </cell>
        </row>
        <row r="65">
          <cell r="S65">
            <v>1765</v>
          </cell>
        </row>
        <row r="68">
          <cell r="S68">
            <v>2531</v>
          </cell>
        </row>
        <row r="73">
          <cell r="S73">
            <v>1466</v>
          </cell>
        </row>
        <row r="76">
          <cell r="S76">
            <v>3503</v>
          </cell>
        </row>
        <row r="84">
          <cell r="S84">
            <v>717</v>
          </cell>
        </row>
        <row r="87">
          <cell r="S87">
            <v>1378</v>
          </cell>
        </row>
        <row r="90">
          <cell r="S90">
            <v>116</v>
          </cell>
        </row>
        <row r="93">
          <cell r="S93">
            <v>2925</v>
          </cell>
        </row>
        <row r="97">
          <cell r="S97">
            <v>1466</v>
          </cell>
        </row>
        <row r="103">
          <cell r="S103">
            <v>980</v>
          </cell>
        </row>
        <row r="110">
          <cell r="S110">
            <v>2185</v>
          </cell>
        </row>
        <row r="112">
          <cell r="S112">
            <v>31942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2017"/>
      <sheetName val="November 2017"/>
      <sheetName val="October 2017"/>
      <sheetName val="September 2017"/>
      <sheetName val="August 2017"/>
      <sheetName val="July 2017"/>
      <sheetName val="June 2017"/>
      <sheetName val="May 2017"/>
      <sheetName val="April 2017"/>
      <sheetName val="March 2017"/>
      <sheetName val="February 2017"/>
      <sheetName val="January 2017"/>
    </sheetNames>
    <sheetDataSet>
      <sheetData sheetId="0">
        <row r="7">
          <cell r="J7">
            <v>1368</v>
          </cell>
          <cell r="W7">
            <v>25340</v>
          </cell>
        </row>
        <row r="9">
          <cell r="J9">
            <v>875</v>
          </cell>
          <cell r="W9">
            <v>7629</v>
          </cell>
        </row>
        <row r="11">
          <cell r="J11">
            <v>493</v>
          </cell>
          <cell r="W11">
            <v>17443</v>
          </cell>
        </row>
        <row r="13">
          <cell r="W13">
            <v>114</v>
          </cell>
        </row>
        <row r="15">
          <cell r="J15">
            <v>307</v>
          </cell>
          <cell r="W15">
            <v>7736</v>
          </cell>
        </row>
        <row r="16">
          <cell r="W16">
            <v>2369</v>
          </cell>
        </row>
        <row r="17">
          <cell r="W17">
            <v>694</v>
          </cell>
        </row>
        <row r="18">
          <cell r="W18">
            <v>110</v>
          </cell>
        </row>
        <row r="19">
          <cell r="W19">
            <v>151</v>
          </cell>
        </row>
        <row r="20">
          <cell r="J20">
            <v>307</v>
          </cell>
          <cell r="W20">
            <v>10799</v>
          </cell>
        </row>
      </sheetData>
      <sheetData sheetId="1">
        <row r="7">
          <cell r="J7">
            <v>1085</v>
          </cell>
          <cell r="W7">
            <v>25232</v>
          </cell>
        </row>
        <row r="9">
          <cell r="J9">
            <v>649</v>
          </cell>
          <cell r="W9">
            <v>7324</v>
          </cell>
        </row>
        <row r="11">
          <cell r="J11">
            <v>436</v>
          </cell>
          <cell r="W11">
            <v>17645</v>
          </cell>
        </row>
        <row r="13">
          <cell r="W13">
            <v>123</v>
          </cell>
        </row>
        <row r="15">
          <cell r="J15">
            <v>284</v>
          </cell>
          <cell r="W15">
            <v>7796</v>
          </cell>
        </row>
        <row r="16">
          <cell r="W16">
            <v>2347</v>
          </cell>
        </row>
        <row r="17">
          <cell r="W17">
            <v>703</v>
          </cell>
        </row>
        <row r="18">
          <cell r="W18">
            <v>290</v>
          </cell>
        </row>
        <row r="19">
          <cell r="W19">
            <v>176</v>
          </cell>
        </row>
        <row r="20">
          <cell r="J20">
            <v>284</v>
          </cell>
          <cell r="W20">
            <v>10846</v>
          </cell>
        </row>
      </sheetData>
      <sheetData sheetId="2">
        <row r="7">
          <cell r="J7">
            <v>1324</v>
          </cell>
          <cell r="W7">
            <v>25615</v>
          </cell>
        </row>
        <row r="9">
          <cell r="J9">
            <v>761</v>
          </cell>
          <cell r="W9">
            <v>7564</v>
          </cell>
        </row>
        <row r="11">
          <cell r="J11">
            <v>563</v>
          </cell>
          <cell r="W11">
            <v>17825</v>
          </cell>
        </row>
        <row r="13">
          <cell r="W13">
            <v>126</v>
          </cell>
        </row>
        <row r="15">
          <cell r="J15">
            <v>294</v>
          </cell>
          <cell r="W15">
            <v>7765</v>
          </cell>
        </row>
        <row r="16">
          <cell r="W16">
            <v>2307</v>
          </cell>
        </row>
        <row r="17">
          <cell r="W17">
            <v>719</v>
          </cell>
        </row>
        <row r="18">
          <cell r="W18">
            <v>298</v>
          </cell>
        </row>
        <row r="19">
          <cell r="W19">
            <v>283</v>
          </cell>
        </row>
        <row r="20">
          <cell r="J20">
            <v>294</v>
          </cell>
          <cell r="W20">
            <v>10791</v>
          </cell>
        </row>
      </sheetData>
      <sheetData sheetId="3">
        <row r="7">
          <cell r="J7">
            <v>1374</v>
          </cell>
          <cell r="W7">
            <v>25590</v>
          </cell>
        </row>
        <row r="9">
          <cell r="J9">
            <v>890</v>
          </cell>
          <cell r="W9">
            <v>7797</v>
          </cell>
        </row>
        <row r="11">
          <cell r="J11">
            <v>484</v>
          </cell>
          <cell r="W11">
            <v>17535</v>
          </cell>
        </row>
        <row r="13">
          <cell r="W13">
            <v>123</v>
          </cell>
        </row>
        <row r="15">
          <cell r="J15">
            <v>297</v>
          </cell>
          <cell r="W15">
            <v>7668</v>
          </cell>
        </row>
        <row r="16">
          <cell r="W16">
            <v>2376</v>
          </cell>
        </row>
        <row r="17">
          <cell r="W17">
            <v>722</v>
          </cell>
        </row>
        <row r="18">
          <cell r="W18">
            <v>101</v>
          </cell>
        </row>
        <row r="19">
          <cell r="W19">
            <v>207</v>
          </cell>
        </row>
        <row r="20">
          <cell r="J20">
            <v>297</v>
          </cell>
          <cell r="W20">
            <v>10766</v>
          </cell>
        </row>
      </sheetData>
      <sheetData sheetId="4">
        <row r="7">
          <cell r="J7">
            <v>1345</v>
          </cell>
          <cell r="W7">
            <v>25550</v>
          </cell>
        </row>
        <row r="9">
          <cell r="J9">
            <v>844</v>
          </cell>
          <cell r="W9">
            <v>7595</v>
          </cell>
        </row>
        <row r="11">
          <cell r="J11">
            <v>501</v>
          </cell>
          <cell r="W11">
            <v>17732</v>
          </cell>
        </row>
        <row r="13">
          <cell r="W13">
            <v>127</v>
          </cell>
        </row>
        <row r="15">
          <cell r="J15">
            <v>322</v>
          </cell>
          <cell r="W15">
            <v>7820</v>
          </cell>
        </row>
        <row r="16">
          <cell r="W16">
            <v>2426</v>
          </cell>
        </row>
        <row r="17">
          <cell r="W17">
            <v>771</v>
          </cell>
        </row>
        <row r="18">
          <cell r="W18">
            <v>252</v>
          </cell>
        </row>
        <row r="19">
          <cell r="W19">
            <v>155</v>
          </cell>
        </row>
        <row r="20">
          <cell r="J20">
            <v>322</v>
          </cell>
          <cell r="W20">
            <v>11017</v>
          </cell>
        </row>
      </sheetData>
      <sheetData sheetId="5">
        <row r="7">
          <cell r="J7">
            <v>1294</v>
          </cell>
          <cell r="W7">
            <v>25423</v>
          </cell>
        </row>
        <row r="9">
          <cell r="J9">
            <v>867</v>
          </cell>
          <cell r="W9">
            <v>7786</v>
          </cell>
        </row>
        <row r="11">
          <cell r="J11">
            <v>427</v>
          </cell>
          <cell r="W11">
            <v>17385</v>
          </cell>
        </row>
        <row r="13">
          <cell r="W13">
            <v>128</v>
          </cell>
        </row>
        <row r="15">
          <cell r="J15">
            <v>321</v>
          </cell>
          <cell r="W15">
            <v>7731</v>
          </cell>
        </row>
        <row r="16">
          <cell r="W16">
            <v>2433</v>
          </cell>
        </row>
        <row r="17">
          <cell r="W17">
            <v>766</v>
          </cell>
        </row>
        <row r="18">
          <cell r="W18">
            <v>198</v>
          </cell>
        </row>
        <row r="19">
          <cell r="W19">
            <v>145</v>
          </cell>
        </row>
        <row r="20">
          <cell r="J20">
            <v>321</v>
          </cell>
          <cell r="W20">
            <v>10930</v>
          </cell>
        </row>
      </sheetData>
      <sheetData sheetId="6">
        <row r="7">
          <cell r="J7">
            <v>1230</v>
          </cell>
          <cell r="W7">
            <v>25418</v>
          </cell>
        </row>
        <row r="9">
          <cell r="J9">
            <v>753</v>
          </cell>
          <cell r="W9">
            <v>7564</v>
          </cell>
        </row>
        <row r="11">
          <cell r="J11">
            <v>477</v>
          </cell>
          <cell r="W11">
            <v>17598</v>
          </cell>
        </row>
        <row r="13">
          <cell r="W13">
            <v>127</v>
          </cell>
        </row>
        <row r="15">
          <cell r="J15">
            <v>346</v>
          </cell>
          <cell r="W15">
            <v>7837</v>
          </cell>
        </row>
        <row r="16">
          <cell r="W16">
            <v>2320</v>
          </cell>
        </row>
        <row r="17">
          <cell r="W17">
            <v>769</v>
          </cell>
        </row>
        <row r="18">
          <cell r="W18">
            <v>269</v>
          </cell>
        </row>
        <row r="19">
          <cell r="W19">
            <v>160</v>
          </cell>
        </row>
        <row r="20">
          <cell r="J20">
            <v>346</v>
          </cell>
          <cell r="W20">
            <v>10926</v>
          </cell>
        </row>
      </sheetData>
      <sheetData sheetId="7">
        <row r="7">
          <cell r="J7">
            <v>1357</v>
          </cell>
          <cell r="W7">
            <v>25777</v>
          </cell>
        </row>
        <row r="9">
          <cell r="J9">
            <v>826</v>
          </cell>
          <cell r="W9">
            <v>7671</v>
          </cell>
        </row>
        <row r="11">
          <cell r="J11">
            <v>531</v>
          </cell>
          <cell r="W11">
            <v>17837</v>
          </cell>
        </row>
        <row r="13">
          <cell r="W13">
            <v>140</v>
          </cell>
        </row>
        <row r="15">
          <cell r="J15">
            <v>336</v>
          </cell>
          <cell r="W15">
            <v>7827</v>
          </cell>
        </row>
        <row r="16">
          <cell r="W16">
            <v>2227</v>
          </cell>
        </row>
        <row r="17">
          <cell r="W17">
            <v>790</v>
          </cell>
        </row>
        <row r="18">
          <cell r="W18">
            <v>217</v>
          </cell>
        </row>
        <row r="19">
          <cell r="W19">
            <v>159</v>
          </cell>
        </row>
        <row r="20">
          <cell r="J20">
            <v>336</v>
          </cell>
          <cell r="W20">
            <v>10844</v>
          </cell>
        </row>
      </sheetData>
      <sheetData sheetId="8">
        <row r="7">
          <cell r="B7">
            <v>1439</v>
          </cell>
          <cell r="C7">
            <v>427</v>
          </cell>
          <cell r="D7">
            <v>512</v>
          </cell>
          <cell r="E7">
            <v>1119</v>
          </cell>
          <cell r="F7">
            <v>1636</v>
          </cell>
          <cell r="G7">
            <v>1712</v>
          </cell>
          <cell r="H7">
            <v>1388</v>
          </cell>
          <cell r="I7">
            <v>600</v>
          </cell>
          <cell r="J7">
            <v>1339</v>
          </cell>
          <cell r="K7">
            <v>394</v>
          </cell>
          <cell r="L7">
            <v>1504</v>
          </cell>
          <cell r="M7">
            <v>2182</v>
          </cell>
          <cell r="N7">
            <v>1305</v>
          </cell>
          <cell r="O7">
            <v>2018</v>
          </cell>
          <cell r="P7">
            <v>710</v>
          </cell>
          <cell r="Q7">
            <v>1209</v>
          </cell>
          <cell r="R7">
            <v>154</v>
          </cell>
          <cell r="S7">
            <v>2661</v>
          </cell>
          <cell r="T7">
            <v>1549</v>
          </cell>
          <cell r="U7">
            <v>737</v>
          </cell>
          <cell r="V7">
            <v>1102</v>
          </cell>
          <cell r="W7">
            <v>25697</v>
          </cell>
        </row>
        <row r="9">
          <cell r="B9">
            <v>395</v>
          </cell>
          <cell r="C9">
            <v>15</v>
          </cell>
          <cell r="D9">
            <v>166</v>
          </cell>
          <cell r="E9">
            <v>455</v>
          </cell>
          <cell r="F9">
            <v>261</v>
          </cell>
          <cell r="G9">
            <v>362</v>
          </cell>
          <cell r="H9">
            <v>242</v>
          </cell>
          <cell r="I9">
            <v>76</v>
          </cell>
          <cell r="J9">
            <v>790</v>
          </cell>
          <cell r="K9">
            <v>89</v>
          </cell>
          <cell r="L9">
            <v>192</v>
          </cell>
          <cell r="M9">
            <v>1227</v>
          </cell>
          <cell r="N9">
            <v>234</v>
          </cell>
          <cell r="O9">
            <v>631</v>
          </cell>
          <cell r="P9">
            <v>114</v>
          </cell>
          <cell r="Q9">
            <v>256</v>
          </cell>
          <cell r="R9">
            <v>57</v>
          </cell>
          <cell r="S9">
            <v>1331</v>
          </cell>
          <cell r="T9">
            <v>461</v>
          </cell>
          <cell r="U9">
            <v>125</v>
          </cell>
          <cell r="V9">
            <v>134</v>
          </cell>
          <cell r="W9">
            <v>7613</v>
          </cell>
        </row>
        <row r="11">
          <cell r="B11">
            <v>1037</v>
          </cell>
          <cell r="C11">
            <v>377</v>
          </cell>
          <cell r="D11">
            <v>346</v>
          </cell>
          <cell r="E11">
            <v>661</v>
          </cell>
          <cell r="F11">
            <v>1367</v>
          </cell>
          <cell r="G11">
            <v>1328</v>
          </cell>
          <cell r="H11">
            <v>1145</v>
          </cell>
          <cell r="I11">
            <v>523</v>
          </cell>
          <cell r="J11">
            <v>549</v>
          </cell>
          <cell r="K11">
            <v>295</v>
          </cell>
          <cell r="L11">
            <v>1284</v>
          </cell>
          <cell r="M11">
            <v>951</v>
          </cell>
          <cell r="N11">
            <v>1067</v>
          </cell>
          <cell r="O11">
            <v>1298</v>
          </cell>
          <cell r="P11">
            <v>594</v>
          </cell>
          <cell r="Q11">
            <v>946</v>
          </cell>
          <cell r="R11">
            <v>97</v>
          </cell>
          <cell r="S11">
            <v>1314</v>
          </cell>
          <cell r="T11">
            <v>1084</v>
          </cell>
          <cell r="U11">
            <v>603</v>
          </cell>
          <cell r="V11">
            <v>953</v>
          </cell>
          <cell r="W11">
            <v>17819</v>
          </cell>
        </row>
        <row r="13">
          <cell r="B13">
            <v>4</v>
          </cell>
          <cell r="C13">
            <v>35</v>
          </cell>
          <cell r="D13">
            <v>0</v>
          </cell>
          <cell r="E13">
            <v>0</v>
          </cell>
          <cell r="F13">
            <v>3</v>
          </cell>
          <cell r="G13">
            <v>17</v>
          </cell>
          <cell r="H13">
            <v>0</v>
          </cell>
          <cell r="I13">
            <v>0</v>
          </cell>
          <cell r="K13">
            <v>0</v>
          </cell>
          <cell r="L13">
            <v>18</v>
          </cell>
          <cell r="M13">
            <v>2</v>
          </cell>
          <cell r="N13">
            <v>0</v>
          </cell>
          <cell r="O13">
            <v>55</v>
          </cell>
          <cell r="P13">
            <v>0</v>
          </cell>
          <cell r="Q13">
            <v>2</v>
          </cell>
          <cell r="R13">
            <v>0</v>
          </cell>
          <cell r="S13">
            <v>3</v>
          </cell>
          <cell r="T13">
            <v>1</v>
          </cell>
          <cell r="U13">
            <v>0</v>
          </cell>
          <cell r="V13">
            <v>4</v>
          </cell>
          <cell r="W13">
            <v>144</v>
          </cell>
        </row>
        <row r="15">
          <cell r="B15">
            <v>452</v>
          </cell>
          <cell r="C15">
            <v>243</v>
          </cell>
          <cell r="D15">
            <v>120</v>
          </cell>
          <cell r="E15">
            <v>321</v>
          </cell>
          <cell r="F15">
            <v>485</v>
          </cell>
          <cell r="G15">
            <v>647</v>
          </cell>
          <cell r="H15">
            <v>396</v>
          </cell>
          <cell r="I15">
            <v>266</v>
          </cell>
          <cell r="J15">
            <v>339</v>
          </cell>
          <cell r="K15">
            <v>141</v>
          </cell>
          <cell r="L15">
            <v>578</v>
          </cell>
          <cell r="M15">
            <v>447</v>
          </cell>
          <cell r="N15">
            <v>416</v>
          </cell>
          <cell r="O15">
            <v>530</v>
          </cell>
          <cell r="P15">
            <v>227</v>
          </cell>
          <cell r="Q15">
            <v>469</v>
          </cell>
          <cell r="R15">
            <v>54</v>
          </cell>
          <cell r="S15">
            <v>536</v>
          </cell>
          <cell r="T15">
            <v>411</v>
          </cell>
          <cell r="U15">
            <v>282</v>
          </cell>
          <cell r="V15">
            <v>421</v>
          </cell>
          <cell r="W15">
            <v>7781</v>
          </cell>
        </row>
        <row r="16">
          <cell r="B16">
            <v>148</v>
          </cell>
          <cell r="C16">
            <v>56</v>
          </cell>
          <cell r="D16">
            <v>13</v>
          </cell>
          <cell r="E16">
            <v>221</v>
          </cell>
          <cell r="F16">
            <v>120</v>
          </cell>
          <cell r="G16">
            <v>126</v>
          </cell>
          <cell r="H16">
            <v>67</v>
          </cell>
          <cell r="I16">
            <v>79</v>
          </cell>
          <cell r="K16">
            <v>64</v>
          </cell>
          <cell r="L16">
            <v>194</v>
          </cell>
          <cell r="M16">
            <v>216</v>
          </cell>
          <cell r="N16">
            <v>70</v>
          </cell>
          <cell r="O16">
            <v>161</v>
          </cell>
          <cell r="P16">
            <v>72</v>
          </cell>
          <cell r="Q16">
            <v>137</v>
          </cell>
          <cell r="R16">
            <v>33</v>
          </cell>
          <cell r="S16">
            <v>216</v>
          </cell>
          <cell r="T16">
            <v>96</v>
          </cell>
          <cell r="U16">
            <v>66</v>
          </cell>
          <cell r="V16">
            <v>72</v>
          </cell>
          <cell r="W16">
            <v>2227</v>
          </cell>
        </row>
        <row r="17">
          <cell r="B17">
            <v>17</v>
          </cell>
          <cell r="C17">
            <v>15</v>
          </cell>
          <cell r="D17">
            <v>29</v>
          </cell>
          <cell r="E17">
            <v>12</v>
          </cell>
          <cell r="F17">
            <v>150</v>
          </cell>
          <cell r="G17">
            <v>121</v>
          </cell>
          <cell r="H17">
            <v>24</v>
          </cell>
          <cell r="I17">
            <v>10</v>
          </cell>
          <cell r="K17">
            <v>10</v>
          </cell>
          <cell r="L17">
            <v>33</v>
          </cell>
          <cell r="M17">
            <v>46</v>
          </cell>
          <cell r="N17">
            <v>38</v>
          </cell>
          <cell r="O17">
            <v>65</v>
          </cell>
          <cell r="P17">
            <v>14</v>
          </cell>
          <cell r="Q17">
            <v>46</v>
          </cell>
          <cell r="R17">
            <v>24</v>
          </cell>
          <cell r="S17">
            <v>61</v>
          </cell>
          <cell r="T17">
            <v>30</v>
          </cell>
          <cell r="U17">
            <v>22</v>
          </cell>
          <cell r="V17">
            <v>29</v>
          </cell>
          <cell r="W17">
            <v>796</v>
          </cell>
        </row>
        <row r="18">
          <cell r="B18">
            <v>15</v>
          </cell>
          <cell r="C18">
            <v>15</v>
          </cell>
          <cell r="D18">
            <v>2</v>
          </cell>
          <cell r="E18">
            <v>7</v>
          </cell>
          <cell r="F18">
            <v>8</v>
          </cell>
          <cell r="G18">
            <v>12</v>
          </cell>
          <cell r="H18">
            <v>13</v>
          </cell>
          <cell r="I18">
            <v>6</v>
          </cell>
          <cell r="K18">
            <v>5</v>
          </cell>
          <cell r="L18">
            <v>11</v>
          </cell>
          <cell r="M18">
            <v>18</v>
          </cell>
          <cell r="N18">
            <v>15</v>
          </cell>
          <cell r="O18">
            <v>12</v>
          </cell>
          <cell r="P18">
            <v>4</v>
          </cell>
          <cell r="Q18">
            <v>15</v>
          </cell>
          <cell r="R18">
            <v>0</v>
          </cell>
          <cell r="S18">
            <v>17</v>
          </cell>
          <cell r="T18">
            <v>15</v>
          </cell>
          <cell r="U18">
            <v>0</v>
          </cell>
          <cell r="V18">
            <v>15</v>
          </cell>
          <cell r="W18">
            <v>205</v>
          </cell>
        </row>
        <row r="19">
          <cell r="B19">
            <v>10</v>
          </cell>
          <cell r="C19">
            <v>1</v>
          </cell>
          <cell r="D19">
            <v>2</v>
          </cell>
          <cell r="E19">
            <v>4</v>
          </cell>
          <cell r="F19">
            <v>13</v>
          </cell>
          <cell r="G19">
            <v>13</v>
          </cell>
          <cell r="H19">
            <v>4</v>
          </cell>
          <cell r="I19">
            <v>10</v>
          </cell>
          <cell r="K19">
            <v>5</v>
          </cell>
          <cell r="L19">
            <v>15</v>
          </cell>
          <cell r="M19">
            <v>11</v>
          </cell>
          <cell r="N19">
            <v>8</v>
          </cell>
          <cell r="O19">
            <v>11</v>
          </cell>
          <cell r="P19">
            <v>2</v>
          </cell>
          <cell r="Q19">
            <v>0</v>
          </cell>
          <cell r="R19">
            <v>1</v>
          </cell>
          <cell r="S19">
            <v>11</v>
          </cell>
          <cell r="T19">
            <v>7</v>
          </cell>
          <cell r="U19">
            <v>6</v>
          </cell>
          <cell r="V19">
            <v>8</v>
          </cell>
          <cell r="W19">
            <v>142</v>
          </cell>
        </row>
        <row r="20">
          <cell r="B20">
            <v>617</v>
          </cell>
          <cell r="C20">
            <v>314</v>
          </cell>
          <cell r="D20">
            <v>162</v>
          </cell>
          <cell r="E20">
            <v>554</v>
          </cell>
          <cell r="F20">
            <v>755</v>
          </cell>
          <cell r="G20">
            <v>894</v>
          </cell>
          <cell r="H20">
            <v>487</v>
          </cell>
          <cell r="I20">
            <v>355</v>
          </cell>
          <cell r="J20">
            <v>339</v>
          </cell>
          <cell r="K20">
            <v>215</v>
          </cell>
          <cell r="L20">
            <v>805</v>
          </cell>
          <cell r="M20">
            <v>709</v>
          </cell>
          <cell r="N20">
            <v>524</v>
          </cell>
          <cell r="O20">
            <v>756</v>
          </cell>
          <cell r="P20">
            <v>313</v>
          </cell>
          <cell r="Q20">
            <v>652</v>
          </cell>
          <cell r="R20">
            <v>111</v>
          </cell>
          <cell r="S20">
            <v>813</v>
          </cell>
          <cell r="T20">
            <v>537</v>
          </cell>
          <cell r="U20">
            <v>370</v>
          </cell>
          <cell r="V20">
            <v>522</v>
          </cell>
          <cell r="W20">
            <v>10804</v>
          </cell>
        </row>
      </sheetData>
      <sheetData sheetId="9">
        <row r="7">
          <cell r="W7">
            <v>25492</v>
          </cell>
        </row>
        <row r="9">
          <cell r="E9">
            <v>471</v>
          </cell>
          <cell r="W9">
            <v>7394</v>
          </cell>
        </row>
        <row r="11">
          <cell r="W11">
            <v>17779</v>
          </cell>
        </row>
        <row r="13">
          <cell r="W13">
            <v>145</v>
          </cell>
        </row>
        <row r="15">
          <cell r="W15">
            <v>7825</v>
          </cell>
        </row>
        <row r="16">
          <cell r="W16">
            <v>2093</v>
          </cell>
        </row>
        <row r="17">
          <cell r="W17">
            <v>802</v>
          </cell>
        </row>
        <row r="18">
          <cell r="W18">
            <v>266</v>
          </cell>
        </row>
        <row r="19">
          <cell r="C19">
            <v>1</v>
          </cell>
          <cell r="D19">
            <v>5</v>
          </cell>
          <cell r="E19">
            <v>20</v>
          </cell>
          <cell r="W19">
            <v>217</v>
          </cell>
        </row>
        <row r="20">
          <cell r="E20">
            <v>551</v>
          </cell>
          <cell r="W20">
            <v>10720</v>
          </cell>
        </row>
      </sheetData>
      <sheetData sheetId="10">
        <row r="7">
          <cell r="B7">
            <v>1421</v>
          </cell>
          <cell r="C7">
            <v>396</v>
          </cell>
          <cell r="D7">
            <v>501</v>
          </cell>
          <cell r="E7">
            <v>1174</v>
          </cell>
          <cell r="F7">
            <v>1622</v>
          </cell>
          <cell r="G7">
            <v>1756</v>
          </cell>
          <cell r="H7">
            <v>1374</v>
          </cell>
          <cell r="I7">
            <v>602</v>
          </cell>
          <cell r="J7">
            <v>409</v>
          </cell>
          <cell r="K7">
            <v>1312</v>
          </cell>
          <cell r="L7">
            <v>1511</v>
          </cell>
          <cell r="M7">
            <v>2107</v>
          </cell>
          <cell r="N7">
            <v>1276</v>
          </cell>
          <cell r="O7">
            <v>1947</v>
          </cell>
          <cell r="P7">
            <v>751</v>
          </cell>
          <cell r="Q7">
            <v>1229</v>
          </cell>
          <cell r="W7">
            <v>25648</v>
          </cell>
        </row>
        <row r="9">
          <cell r="B9">
            <v>354</v>
          </cell>
          <cell r="C9">
            <v>11</v>
          </cell>
          <cell r="D9">
            <v>161</v>
          </cell>
          <cell r="E9">
            <v>517</v>
          </cell>
          <cell r="F9">
            <v>243</v>
          </cell>
          <cell r="G9">
            <v>386</v>
          </cell>
          <cell r="H9">
            <v>262</v>
          </cell>
          <cell r="I9">
            <v>75</v>
          </cell>
          <cell r="J9">
            <v>89</v>
          </cell>
          <cell r="K9">
            <v>763</v>
          </cell>
          <cell r="L9">
            <v>189</v>
          </cell>
          <cell r="M9">
            <v>1109</v>
          </cell>
          <cell r="N9">
            <v>237</v>
          </cell>
          <cell r="O9">
            <v>538</v>
          </cell>
          <cell r="P9">
            <v>125</v>
          </cell>
          <cell r="Q9">
            <v>289</v>
          </cell>
          <cell r="W9">
            <v>7364</v>
          </cell>
        </row>
        <row r="11">
          <cell r="B11">
            <v>1062</v>
          </cell>
          <cell r="C11">
            <v>351</v>
          </cell>
          <cell r="D11">
            <v>340</v>
          </cell>
          <cell r="E11">
            <v>654</v>
          </cell>
          <cell r="F11">
            <v>1372</v>
          </cell>
          <cell r="G11">
            <v>1338</v>
          </cell>
          <cell r="H11">
            <v>1111</v>
          </cell>
          <cell r="I11">
            <v>526</v>
          </cell>
          <cell r="J11">
            <v>300</v>
          </cell>
          <cell r="K11">
            <v>549</v>
          </cell>
          <cell r="L11">
            <v>1294</v>
          </cell>
          <cell r="M11">
            <v>993</v>
          </cell>
          <cell r="N11">
            <v>1035</v>
          </cell>
          <cell r="O11">
            <v>1314</v>
          </cell>
          <cell r="P11">
            <v>624</v>
          </cell>
          <cell r="Q11">
            <v>931</v>
          </cell>
          <cell r="W11">
            <v>18004</v>
          </cell>
        </row>
        <row r="13">
          <cell r="B13">
            <v>5</v>
          </cell>
          <cell r="C13">
            <v>34</v>
          </cell>
          <cell r="D13">
            <v>0</v>
          </cell>
          <cell r="E13">
            <v>0</v>
          </cell>
          <cell r="F13">
            <v>2</v>
          </cell>
          <cell r="G13">
            <v>20</v>
          </cell>
          <cell r="H13">
            <v>0</v>
          </cell>
          <cell r="I13">
            <v>0</v>
          </cell>
          <cell r="J13">
            <v>0</v>
          </cell>
          <cell r="L13">
            <v>17</v>
          </cell>
          <cell r="M13">
            <v>2</v>
          </cell>
          <cell r="N13">
            <v>0</v>
          </cell>
          <cell r="O13">
            <v>60</v>
          </cell>
          <cell r="P13">
            <v>0</v>
          </cell>
          <cell r="Q13">
            <v>2</v>
          </cell>
          <cell r="W13">
            <v>150</v>
          </cell>
        </row>
        <row r="15">
          <cell r="B15">
            <v>445</v>
          </cell>
          <cell r="C15">
            <v>229</v>
          </cell>
          <cell r="D15">
            <v>110</v>
          </cell>
          <cell r="E15">
            <v>315</v>
          </cell>
          <cell r="F15">
            <v>470</v>
          </cell>
          <cell r="G15">
            <v>618</v>
          </cell>
          <cell r="H15">
            <v>379</v>
          </cell>
          <cell r="I15">
            <v>263</v>
          </cell>
          <cell r="J15">
            <v>135</v>
          </cell>
          <cell r="L15">
            <v>576</v>
          </cell>
          <cell r="M15">
            <v>448</v>
          </cell>
          <cell r="N15">
            <v>401</v>
          </cell>
          <cell r="O15">
            <v>529</v>
          </cell>
          <cell r="P15">
            <v>229</v>
          </cell>
          <cell r="Q15">
            <v>459</v>
          </cell>
          <cell r="W15">
            <v>7611</v>
          </cell>
        </row>
        <row r="16">
          <cell r="B16">
            <v>138</v>
          </cell>
          <cell r="C16">
            <v>46</v>
          </cell>
          <cell r="D16">
            <v>19</v>
          </cell>
          <cell r="E16">
            <v>235</v>
          </cell>
          <cell r="F16">
            <v>137</v>
          </cell>
          <cell r="G16">
            <v>105</v>
          </cell>
          <cell r="H16">
            <v>67</v>
          </cell>
          <cell r="I16">
            <v>86</v>
          </cell>
          <cell r="J16">
            <v>69</v>
          </cell>
          <cell r="L16">
            <v>181</v>
          </cell>
          <cell r="M16">
            <v>189</v>
          </cell>
          <cell r="N16">
            <v>70</v>
          </cell>
          <cell r="O16">
            <v>147</v>
          </cell>
          <cell r="P16">
            <v>62</v>
          </cell>
          <cell r="Q16">
            <v>131</v>
          </cell>
          <cell r="W16">
            <v>2131</v>
          </cell>
        </row>
        <row r="17">
          <cell r="B17">
            <v>17</v>
          </cell>
          <cell r="C17">
            <v>22</v>
          </cell>
          <cell r="D17">
            <v>30</v>
          </cell>
          <cell r="E17">
            <v>10</v>
          </cell>
          <cell r="F17">
            <v>152</v>
          </cell>
          <cell r="G17">
            <v>121</v>
          </cell>
          <cell r="H17">
            <v>24</v>
          </cell>
          <cell r="I17">
            <v>10</v>
          </cell>
          <cell r="J17">
            <v>10</v>
          </cell>
          <cell r="L17">
            <v>32</v>
          </cell>
          <cell r="M17">
            <v>48</v>
          </cell>
          <cell r="N17">
            <v>38</v>
          </cell>
          <cell r="O17">
            <v>57</v>
          </cell>
          <cell r="P17">
            <v>14</v>
          </cell>
          <cell r="Q17">
            <v>45</v>
          </cell>
          <cell r="W17">
            <v>799</v>
          </cell>
        </row>
        <row r="18">
          <cell r="B18">
            <v>18</v>
          </cell>
          <cell r="C18">
            <v>8</v>
          </cell>
          <cell r="D18">
            <v>3</v>
          </cell>
          <cell r="E18">
            <v>2</v>
          </cell>
          <cell r="F18">
            <v>24</v>
          </cell>
          <cell r="G18">
            <v>35</v>
          </cell>
          <cell r="H18">
            <v>6</v>
          </cell>
          <cell r="I18">
            <v>11</v>
          </cell>
          <cell r="J18">
            <v>9</v>
          </cell>
          <cell r="L18">
            <v>25</v>
          </cell>
          <cell r="M18">
            <v>16</v>
          </cell>
          <cell r="N18">
            <v>12</v>
          </cell>
          <cell r="O18">
            <v>26</v>
          </cell>
          <cell r="P18">
            <v>0</v>
          </cell>
          <cell r="Q18">
            <v>29</v>
          </cell>
          <cell r="W18">
            <v>268</v>
          </cell>
        </row>
        <row r="19">
          <cell r="B19">
            <v>11</v>
          </cell>
          <cell r="C19">
            <v>8</v>
          </cell>
          <cell r="D19">
            <v>3</v>
          </cell>
          <cell r="E19">
            <v>15</v>
          </cell>
          <cell r="F19">
            <v>9</v>
          </cell>
          <cell r="G19">
            <v>13</v>
          </cell>
          <cell r="H19">
            <v>7</v>
          </cell>
          <cell r="I19">
            <v>0</v>
          </cell>
          <cell r="J19">
            <v>8</v>
          </cell>
          <cell r="L19">
            <v>16</v>
          </cell>
          <cell r="M19">
            <v>15</v>
          </cell>
          <cell r="N19">
            <v>10</v>
          </cell>
          <cell r="O19">
            <v>25</v>
          </cell>
          <cell r="P19">
            <v>3</v>
          </cell>
          <cell r="Q19">
            <v>1</v>
          </cell>
          <cell r="W19">
            <v>181</v>
          </cell>
        </row>
        <row r="20">
          <cell r="B20">
            <v>600</v>
          </cell>
          <cell r="C20">
            <v>297</v>
          </cell>
          <cell r="D20">
            <v>159</v>
          </cell>
          <cell r="E20">
            <v>560</v>
          </cell>
          <cell r="F20">
            <v>759</v>
          </cell>
          <cell r="G20">
            <v>844</v>
          </cell>
          <cell r="H20">
            <v>470</v>
          </cell>
          <cell r="I20">
            <v>359</v>
          </cell>
          <cell r="J20">
            <v>214</v>
          </cell>
          <cell r="K20">
            <v>310</v>
          </cell>
          <cell r="L20">
            <v>789</v>
          </cell>
          <cell r="M20">
            <v>685</v>
          </cell>
          <cell r="N20">
            <v>509</v>
          </cell>
          <cell r="O20">
            <v>733</v>
          </cell>
          <cell r="P20">
            <v>305</v>
          </cell>
          <cell r="Q20">
            <v>635</v>
          </cell>
          <cell r="W20">
            <v>10541</v>
          </cell>
        </row>
      </sheetData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8"/>
    </sheetNames>
    <sheetDataSet>
      <sheetData sheetId="0">
        <row r="6">
          <cell r="K6">
            <v>1498</v>
          </cell>
          <cell r="W6">
            <v>25280</v>
          </cell>
        </row>
        <row r="8">
          <cell r="K8">
            <v>899</v>
          </cell>
          <cell r="W8">
            <v>7419</v>
          </cell>
        </row>
        <row r="10">
          <cell r="K10">
            <v>599</v>
          </cell>
          <cell r="W10">
            <v>17589</v>
          </cell>
        </row>
        <row r="12">
          <cell r="W12">
            <v>102</v>
          </cell>
        </row>
        <row r="14">
          <cell r="K14">
            <v>472</v>
          </cell>
          <cell r="W14">
            <v>7939</v>
          </cell>
        </row>
        <row r="15">
          <cell r="W15">
            <v>2330</v>
          </cell>
        </row>
        <row r="16">
          <cell r="W16">
            <v>696</v>
          </cell>
        </row>
        <row r="17">
          <cell r="W17">
            <v>221</v>
          </cell>
        </row>
        <row r="18">
          <cell r="W18">
            <v>209</v>
          </cell>
        </row>
        <row r="19">
          <cell r="K19">
            <v>472</v>
          </cell>
          <cell r="W19">
            <v>10965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2017"/>
      <sheetName val="November 2017"/>
      <sheetName val="October 2017"/>
      <sheetName val="September 2017"/>
      <sheetName val="August 2017"/>
      <sheetName val="July 2017"/>
      <sheetName val="June 2017"/>
      <sheetName val="May 2017"/>
      <sheetName val="April 2017"/>
      <sheetName val="March 2017"/>
      <sheetName val="February 2017"/>
      <sheetName val="January 2017"/>
    </sheetNames>
    <sheetDataSet>
      <sheetData sheetId="0"/>
      <sheetData sheetId="1"/>
      <sheetData sheetId="2"/>
      <sheetData sheetId="3">
        <row r="19">
          <cell r="W19">
            <v>207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K7">
            <v>1220</v>
          </cell>
        </row>
        <row r="9">
          <cell r="K9">
            <v>754</v>
          </cell>
        </row>
        <row r="11">
          <cell r="K11">
            <v>466</v>
          </cell>
        </row>
        <row r="15">
          <cell r="K15">
            <v>316</v>
          </cell>
        </row>
        <row r="20">
          <cell r="K20">
            <v>316</v>
          </cell>
        </row>
      </sheetData>
      <sheetData sheetId="10">
        <row r="7">
          <cell r="R7">
            <v>150</v>
          </cell>
          <cell r="S7">
            <v>2654</v>
          </cell>
          <cell r="T7">
            <v>1570</v>
          </cell>
          <cell r="U7">
            <v>741</v>
          </cell>
          <cell r="V7">
            <v>1145</v>
          </cell>
        </row>
        <row r="9">
          <cell r="R9">
            <v>58</v>
          </cell>
          <cell r="S9">
            <v>1276</v>
          </cell>
          <cell r="T9">
            <v>441</v>
          </cell>
          <cell r="U9">
            <v>109</v>
          </cell>
          <cell r="V9">
            <v>132</v>
          </cell>
        </row>
        <row r="11">
          <cell r="R11">
            <v>91</v>
          </cell>
          <cell r="S11">
            <v>1362</v>
          </cell>
          <cell r="T11">
            <v>1128</v>
          </cell>
          <cell r="U11">
            <v>627</v>
          </cell>
          <cell r="V11">
            <v>1002</v>
          </cell>
        </row>
        <row r="13">
          <cell r="R13">
            <v>1</v>
          </cell>
          <cell r="S13">
            <v>2</v>
          </cell>
          <cell r="T13">
            <v>1</v>
          </cell>
          <cell r="U13">
            <v>0</v>
          </cell>
          <cell r="V13">
            <v>4</v>
          </cell>
        </row>
        <row r="15">
          <cell r="R15">
            <v>57</v>
          </cell>
          <cell r="S15">
            <v>542</v>
          </cell>
          <cell r="T15">
            <v>398</v>
          </cell>
          <cell r="U15">
            <v>282</v>
          </cell>
          <cell r="V15">
            <v>416</v>
          </cell>
        </row>
        <row r="16">
          <cell r="R16">
            <v>32</v>
          </cell>
          <cell r="S16">
            <v>191</v>
          </cell>
          <cell r="T16">
            <v>91</v>
          </cell>
          <cell r="U16">
            <v>70</v>
          </cell>
          <cell r="V16">
            <v>65</v>
          </cell>
        </row>
        <row r="17">
          <cell r="R17">
            <v>21</v>
          </cell>
          <cell r="S17">
            <v>62</v>
          </cell>
          <cell r="T17">
            <v>32</v>
          </cell>
          <cell r="U17">
            <v>22</v>
          </cell>
          <cell r="V17">
            <v>32</v>
          </cell>
        </row>
        <row r="18">
          <cell r="R18">
            <v>0</v>
          </cell>
          <cell r="S18">
            <v>18</v>
          </cell>
          <cell r="T18">
            <v>15</v>
          </cell>
          <cell r="U18">
            <v>0</v>
          </cell>
          <cell r="V18">
            <v>11</v>
          </cell>
        </row>
        <row r="19">
          <cell r="R19">
            <v>1</v>
          </cell>
          <cell r="S19">
            <v>10</v>
          </cell>
          <cell r="T19">
            <v>10</v>
          </cell>
          <cell r="U19">
            <v>7</v>
          </cell>
          <cell r="V19">
            <v>9</v>
          </cell>
        </row>
        <row r="20">
          <cell r="R20">
            <v>110</v>
          </cell>
          <cell r="S20">
            <v>795</v>
          </cell>
          <cell r="T20">
            <v>521</v>
          </cell>
          <cell r="U20">
            <v>374</v>
          </cell>
          <cell r="V20">
            <v>513</v>
          </cell>
        </row>
      </sheetData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57</v>
          </cell>
        </row>
        <row r="14">
          <cell r="C14">
            <v>15</v>
          </cell>
        </row>
        <row r="22">
          <cell r="C22">
            <v>5</v>
          </cell>
        </row>
        <row r="26">
          <cell r="C26">
            <v>157</v>
          </cell>
        </row>
        <row r="32">
          <cell r="C32">
            <v>38</v>
          </cell>
        </row>
        <row r="35">
          <cell r="C35">
            <v>42</v>
          </cell>
        </row>
        <row r="40">
          <cell r="C40">
            <v>13</v>
          </cell>
        </row>
        <row r="47">
          <cell r="C47">
            <v>25</v>
          </cell>
        </row>
        <row r="49">
          <cell r="C49">
            <v>31</v>
          </cell>
        </row>
        <row r="53">
          <cell r="C53">
            <v>93</v>
          </cell>
        </row>
        <row r="55">
          <cell r="C55">
            <v>72</v>
          </cell>
        </row>
        <row r="59">
          <cell r="C59">
            <v>24</v>
          </cell>
        </row>
        <row r="61">
          <cell r="C61">
            <v>51</v>
          </cell>
        </row>
        <row r="68">
          <cell r="C68">
            <v>38</v>
          </cell>
        </row>
        <row r="70">
          <cell r="C70">
            <v>33</v>
          </cell>
        </row>
        <row r="72">
          <cell r="C72">
            <v>15</v>
          </cell>
        </row>
        <row r="74">
          <cell r="C74">
            <v>81</v>
          </cell>
        </row>
        <row r="77">
          <cell r="C77">
            <v>34</v>
          </cell>
        </row>
        <row r="82">
          <cell r="C82">
            <v>28</v>
          </cell>
        </row>
        <row r="88">
          <cell r="C88">
            <v>19</v>
          </cell>
        </row>
        <row r="89">
          <cell r="C89">
            <v>871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53</v>
          </cell>
        </row>
        <row r="14">
          <cell r="C14">
            <v>19</v>
          </cell>
        </row>
        <row r="22">
          <cell r="C22">
            <v>3</v>
          </cell>
        </row>
        <row r="26">
          <cell r="C26">
            <v>146</v>
          </cell>
        </row>
        <row r="32">
          <cell r="C32">
            <v>41</v>
          </cell>
        </row>
        <row r="35">
          <cell r="C35">
            <v>48</v>
          </cell>
        </row>
        <row r="40">
          <cell r="C40">
            <v>13</v>
          </cell>
        </row>
        <row r="47">
          <cell r="C47">
            <v>24</v>
          </cell>
        </row>
        <row r="49">
          <cell r="C49">
            <v>37</v>
          </cell>
        </row>
        <row r="53">
          <cell r="C53">
            <v>93</v>
          </cell>
        </row>
        <row r="55">
          <cell r="C55">
            <v>83</v>
          </cell>
        </row>
        <row r="59">
          <cell r="C59">
            <v>25</v>
          </cell>
        </row>
        <row r="61">
          <cell r="C61">
            <v>44</v>
          </cell>
        </row>
        <row r="68">
          <cell r="C68">
            <v>34</v>
          </cell>
        </row>
        <row r="70">
          <cell r="C70">
            <v>35</v>
          </cell>
        </row>
        <row r="72">
          <cell r="C72">
            <v>19</v>
          </cell>
        </row>
        <row r="74">
          <cell r="C74">
            <v>86</v>
          </cell>
        </row>
        <row r="77">
          <cell r="C77">
            <v>34</v>
          </cell>
        </row>
        <row r="82">
          <cell r="C82">
            <v>20</v>
          </cell>
        </row>
        <row r="88">
          <cell r="C88">
            <v>16</v>
          </cell>
        </row>
        <row r="89">
          <cell r="C89">
            <v>873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56</v>
          </cell>
        </row>
        <row r="14">
          <cell r="C14">
            <v>20</v>
          </cell>
        </row>
        <row r="22">
          <cell r="C22">
            <v>4</v>
          </cell>
        </row>
        <row r="26">
          <cell r="C26">
            <v>155</v>
          </cell>
        </row>
        <row r="32">
          <cell r="C32">
            <v>45</v>
          </cell>
        </row>
        <row r="35">
          <cell r="C35">
            <v>47</v>
          </cell>
        </row>
        <row r="40">
          <cell r="C40">
            <v>16</v>
          </cell>
        </row>
        <row r="47">
          <cell r="C47">
            <v>25</v>
          </cell>
        </row>
        <row r="49">
          <cell r="C49">
            <v>38</v>
          </cell>
        </row>
        <row r="53">
          <cell r="C53">
            <v>88</v>
          </cell>
        </row>
        <row r="55">
          <cell r="C55">
            <v>91</v>
          </cell>
        </row>
        <row r="59">
          <cell r="C59">
            <v>24</v>
          </cell>
        </row>
        <row r="61">
          <cell r="C61">
            <v>44</v>
          </cell>
        </row>
        <row r="68">
          <cell r="C68">
            <v>38</v>
          </cell>
        </row>
        <row r="70">
          <cell r="C70">
            <v>40</v>
          </cell>
        </row>
        <row r="72">
          <cell r="C72">
            <v>20</v>
          </cell>
        </row>
        <row r="74">
          <cell r="C74">
            <v>96</v>
          </cell>
        </row>
        <row r="77">
          <cell r="C77">
            <v>40</v>
          </cell>
        </row>
        <row r="82">
          <cell r="C82">
            <v>20</v>
          </cell>
        </row>
        <row r="88">
          <cell r="C88">
            <v>20</v>
          </cell>
        </row>
        <row r="89">
          <cell r="C89">
            <v>927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60</v>
          </cell>
        </row>
        <row r="14">
          <cell r="C14">
            <v>27</v>
          </cell>
        </row>
        <row r="22">
          <cell r="C22">
            <v>1</v>
          </cell>
        </row>
        <row r="26">
          <cell r="C26">
            <v>159</v>
          </cell>
        </row>
        <row r="32">
          <cell r="C32">
            <v>37</v>
          </cell>
        </row>
        <row r="35">
          <cell r="C35">
            <v>46</v>
          </cell>
        </row>
        <row r="40">
          <cell r="C40">
            <v>21</v>
          </cell>
        </row>
        <row r="47">
          <cell r="C47">
            <v>28</v>
          </cell>
        </row>
        <row r="49">
          <cell r="C49">
            <v>40</v>
          </cell>
        </row>
        <row r="53">
          <cell r="C53">
            <v>91</v>
          </cell>
        </row>
        <row r="55">
          <cell r="C55">
            <v>94</v>
          </cell>
        </row>
        <row r="59">
          <cell r="C59">
            <v>21</v>
          </cell>
        </row>
        <row r="61">
          <cell r="C61">
            <v>50</v>
          </cell>
        </row>
        <row r="68">
          <cell r="C68">
            <v>34</v>
          </cell>
        </row>
        <row r="70">
          <cell r="C70">
            <v>31</v>
          </cell>
        </row>
        <row r="72">
          <cell r="C72">
            <v>19</v>
          </cell>
        </row>
        <row r="74">
          <cell r="C74">
            <v>100</v>
          </cell>
        </row>
        <row r="77">
          <cell r="C77">
            <v>47</v>
          </cell>
        </row>
        <row r="82">
          <cell r="C82">
            <v>15</v>
          </cell>
        </row>
        <row r="88">
          <cell r="C88">
            <v>20</v>
          </cell>
        </row>
        <row r="89">
          <cell r="C89">
            <v>941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1755</v>
          </cell>
        </row>
        <row r="19">
          <cell r="R19">
            <v>397</v>
          </cell>
        </row>
        <row r="29">
          <cell r="R29">
            <v>484</v>
          </cell>
        </row>
        <row r="35">
          <cell r="R35">
            <v>1432</v>
          </cell>
        </row>
        <row r="43">
          <cell r="R43">
            <v>2046</v>
          </cell>
        </row>
        <row r="48">
          <cell r="R48">
            <v>2663</v>
          </cell>
        </row>
        <row r="55">
          <cell r="R55">
            <v>1672</v>
          </cell>
        </row>
        <row r="64">
          <cell r="R64">
            <v>633</v>
          </cell>
        </row>
        <row r="67">
          <cell r="R67">
            <v>1427</v>
          </cell>
        </row>
        <row r="68">
          <cell r="R68">
            <v>391</v>
          </cell>
        </row>
        <row r="75">
          <cell r="R75">
            <v>1768</v>
          </cell>
        </row>
        <row r="79">
          <cell r="R79">
            <v>2666</v>
          </cell>
        </row>
        <row r="85">
          <cell r="R85">
            <v>1443</v>
          </cell>
        </row>
        <row r="89">
          <cell r="R89">
            <v>3638</v>
          </cell>
        </row>
        <row r="98">
          <cell r="R98">
            <v>739</v>
          </cell>
        </row>
        <row r="102">
          <cell r="R102">
            <v>1391</v>
          </cell>
        </row>
        <row r="106">
          <cell r="R106">
            <v>151</v>
          </cell>
        </row>
        <row r="110">
          <cell r="R110">
            <v>3184</v>
          </cell>
        </row>
        <row r="115">
          <cell r="R115">
            <v>1582</v>
          </cell>
        </row>
        <row r="122">
          <cell r="R122">
            <v>865</v>
          </cell>
        </row>
        <row r="130">
          <cell r="R130">
            <v>2108</v>
          </cell>
        </row>
        <row r="132">
          <cell r="R132">
            <v>32435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71</v>
          </cell>
        </row>
        <row r="14">
          <cell r="C14">
            <v>26</v>
          </cell>
        </row>
        <row r="22">
          <cell r="C22">
            <v>4</v>
          </cell>
        </row>
        <row r="26">
          <cell r="C26">
            <v>149</v>
          </cell>
        </row>
        <row r="32">
          <cell r="C32">
            <v>39</v>
          </cell>
        </row>
        <row r="35">
          <cell r="C35">
            <v>50</v>
          </cell>
        </row>
        <row r="40">
          <cell r="C40">
            <v>20</v>
          </cell>
        </row>
        <row r="47">
          <cell r="C47">
            <v>45</v>
          </cell>
        </row>
        <row r="49">
          <cell r="C49">
            <v>39</v>
          </cell>
        </row>
        <row r="53">
          <cell r="C53">
            <v>99</v>
          </cell>
        </row>
        <row r="55">
          <cell r="C55">
            <v>97</v>
          </cell>
        </row>
        <row r="59">
          <cell r="C59">
            <v>29</v>
          </cell>
        </row>
        <row r="61">
          <cell r="C61">
            <v>46</v>
          </cell>
        </row>
        <row r="68">
          <cell r="C68">
            <v>34</v>
          </cell>
        </row>
        <row r="70">
          <cell r="C70">
            <v>36</v>
          </cell>
        </row>
        <row r="72">
          <cell r="C72">
            <v>20</v>
          </cell>
        </row>
        <row r="74">
          <cell r="C74">
            <v>106</v>
          </cell>
        </row>
        <row r="77">
          <cell r="C77">
            <v>50</v>
          </cell>
        </row>
        <row r="82">
          <cell r="C82">
            <v>25</v>
          </cell>
        </row>
        <row r="88">
          <cell r="C88">
            <v>22</v>
          </cell>
        </row>
        <row r="89">
          <cell r="C89">
            <v>1007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40</v>
          </cell>
        </row>
        <row r="7">
          <cell r="C7">
            <v>84</v>
          </cell>
        </row>
        <row r="8">
          <cell r="G8">
            <v>102</v>
          </cell>
        </row>
        <row r="10">
          <cell r="G10">
            <v>97</v>
          </cell>
        </row>
        <row r="14">
          <cell r="C14">
            <v>24</v>
          </cell>
          <cell r="G14">
            <v>21</v>
          </cell>
        </row>
        <row r="16">
          <cell r="G16">
            <v>56</v>
          </cell>
        </row>
        <row r="22">
          <cell r="C22">
            <v>4</v>
          </cell>
        </row>
        <row r="23">
          <cell r="G23">
            <v>40</v>
          </cell>
        </row>
        <row r="25">
          <cell r="G25">
            <v>35</v>
          </cell>
        </row>
        <row r="26">
          <cell r="C26">
            <v>157</v>
          </cell>
        </row>
        <row r="27">
          <cell r="G27">
            <v>20</v>
          </cell>
        </row>
        <row r="29">
          <cell r="G29">
            <v>104</v>
          </cell>
        </row>
        <row r="32">
          <cell r="C32">
            <v>43</v>
          </cell>
          <cell r="G32">
            <v>48</v>
          </cell>
        </row>
        <row r="35">
          <cell r="C35">
            <v>55</v>
          </cell>
        </row>
        <row r="37">
          <cell r="G37">
            <v>30</v>
          </cell>
        </row>
        <row r="40">
          <cell r="C40">
            <v>23</v>
          </cell>
        </row>
        <row r="43">
          <cell r="G43">
            <v>24</v>
          </cell>
        </row>
        <row r="44">
          <cell r="G44">
            <v>1040</v>
          </cell>
        </row>
        <row r="47">
          <cell r="C47">
            <v>33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36</v>
          </cell>
        </row>
        <row r="7">
          <cell r="C7">
            <v>76</v>
          </cell>
        </row>
        <row r="8">
          <cell r="G8">
            <v>110</v>
          </cell>
        </row>
        <row r="10">
          <cell r="G10">
            <v>104</v>
          </cell>
        </row>
        <row r="14">
          <cell r="C14">
            <v>25</v>
          </cell>
          <cell r="G14">
            <v>18</v>
          </cell>
        </row>
        <row r="16">
          <cell r="G16">
            <v>50</v>
          </cell>
        </row>
        <row r="22">
          <cell r="C22">
            <v>3</v>
          </cell>
        </row>
        <row r="23">
          <cell r="G23">
            <v>40</v>
          </cell>
        </row>
        <row r="25">
          <cell r="G25">
            <v>40</v>
          </cell>
        </row>
        <row r="26">
          <cell r="C26">
            <v>164</v>
          </cell>
        </row>
        <row r="27">
          <cell r="G27">
            <v>21</v>
          </cell>
        </row>
        <row r="29">
          <cell r="G29">
            <v>121</v>
          </cell>
        </row>
        <row r="32">
          <cell r="C32">
            <v>39</v>
          </cell>
          <cell r="G32">
            <v>49</v>
          </cell>
        </row>
        <row r="35">
          <cell r="C35">
            <v>47</v>
          </cell>
        </row>
        <row r="37">
          <cell r="G37">
            <v>35</v>
          </cell>
        </row>
        <row r="40">
          <cell r="C40">
            <v>21</v>
          </cell>
        </row>
        <row r="43">
          <cell r="G43">
            <v>24</v>
          </cell>
        </row>
        <row r="44">
          <cell r="G44">
            <v>1058</v>
          </cell>
        </row>
        <row r="47">
          <cell r="C47">
            <v>35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41</v>
          </cell>
        </row>
        <row r="7">
          <cell r="C7">
            <v>68</v>
          </cell>
        </row>
        <row r="8">
          <cell r="G8">
            <v>129</v>
          </cell>
        </row>
        <row r="10">
          <cell r="G10">
            <v>123</v>
          </cell>
        </row>
        <row r="14">
          <cell r="C14">
            <v>26</v>
          </cell>
          <cell r="G14">
            <v>22</v>
          </cell>
        </row>
        <row r="16">
          <cell r="G16">
            <v>58</v>
          </cell>
        </row>
        <row r="22">
          <cell r="C22">
            <v>1</v>
          </cell>
        </row>
        <row r="23">
          <cell r="G23">
            <v>43</v>
          </cell>
        </row>
        <row r="25">
          <cell r="G25">
            <v>48</v>
          </cell>
        </row>
        <row r="26">
          <cell r="C26">
            <v>99</v>
          </cell>
        </row>
        <row r="27">
          <cell r="G27">
            <v>23</v>
          </cell>
        </row>
        <row r="29">
          <cell r="G29">
            <v>133</v>
          </cell>
        </row>
        <row r="32">
          <cell r="C32">
            <v>51</v>
          </cell>
          <cell r="G32">
            <v>42</v>
          </cell>
        </row>
        <row r="35">
          <cell r="C35">
            <v>37</v>
          </cell>
        </row>
        <row r="37">
          <cell r="G37">
            <v>22</v>
          </cell>
        </row>
        <row r="40">
          <cell r="C40">
            <v>30</v>
          </cell>
        </row>
        <row r="43">
          <cell r="G43">
            <v>26</v>
          </cell>
        </row>
        <row r="44">
          <cell r="G44">
            <v>1064</v>
          </cell>
        </row>
        <row r="47">
          <cell r="C47">
            <v>42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38</v>
          </cell>
        </row>
        <row r="7">
          <cell r="C7">
            <v>39</v>
          </cell>
        </row>
        <row r="8">
          <cell r="G8">
            <v>126</v>
          </cell>
        </row>
        <row r="10">
          <cell r="G10">
            <v>129</v>
          </cell>
        </row>
        <row r="14">
          <cell r="C14">
            <v>23</v>
          </cell>
          <cell r="G14">
            <v>21</v>
          </cell>
        </row>
        <row r="16">
          <cell r="G16">
            <v>58</v>
          </cell>
        </row>
        <row r="22">
          <cell r="C22">
            <v>1</v>
          </cell>
        </row>
        <row r="23">
          <cell r="G23">
            <v>39</v>
          </cell>
        </row>
        <row r="25">
          <cell r="G25">
            <v>49</v>
          </cell>
        </row>
        <row r="26">
          <cell r="C26">
            <v>40</v>
          </cell>
        </row>
        <row r="27">
          <cell r="G27">
            <v>21</v>
          </cell>
        </row>
        <row r="29">
          <cell r="G29">
            <v>143</v>
          </cell>
        </row>
        <row r="32">
          <cell r="C32">
            <v>64</v>
          </cell>
          <cell r="G32">
            <v>47</v>
          </cell>
        </row>
        <row r="35">
          <cell r="C35">
            <v>48</v>
          </cell>
        </row>
        <row r="37">
          <cell r="G37">
            <v>19</v>
          </cell>
        </row>
        <row r="40">
          <cell r="C40">
            <v>25</v>
          </cell>
        </row>
        <row r="43">
          <cell r="G43">
            <v>24</v>
          </cell>
        </row>
        <row r="44">
          <cell r="G44">
            <v>1004</v>
          </cell>
        </row>
        <row r="47">
          <cell r="C47">
            <v>50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39</v>
          </cell>
        </row>
        <row r="7">
          <cell r="C7">
            <v>26</v>
          </cell>
        </row>
        <row r="8">
          <cell r="G8">
            <v>128</v>
          </cell>
        </row>
        <row r="10">
          <cell r="G10">
            <v>131</v>
          </cell>
        </row>
        <row r="14">
          <cell r="C14">
            <v>28</v>
          </cell>
          <cell r="G14">
            <v>27</v>
          </cell>
        </row>
        <row r="16">
          <cell r="G16">
            <v>49</v>
          </cell>
        </row>
        <row r="22">
          <cell r="C22">
            <v>0</v>
          </cell>
        </row>
        <row r="23">
          <cell r="G23">
            <v>41</v>
          </cell>
        </row>
        <row r="25">
          <cell r="G25">
            <v>48</v>
          </cell>
        </row>
        <row r="26">
          <cell r="C26">
            <v>33</v>
          </cell>
        </row>
        <row r="27">
          <cell r="G27">
            <v>23</v>
          </cell>
        </row>
        <row r="29">
          <cell r="G29">
            <v>162</v>
          </cell>
        </row>
        <row r="32">
          <cell r="C32">
            <v>61</v>
          </cell>
          <cell r="G32">
            <v>40</v>
          </cell>
        </row>
        <row r="35">
          <cell r="C35">
            <v>56</v>
          </cell>
        </row>
        <row r="37">
          <cell r="G37">
            <v>22</v>
          </cell>
        </row>
        <row r="40">
          <cell r="C40">
            <v>33</v>
          </cell>
        </row>
        <row r="43">
          <cell r="G43">
            <v>26</v>
          </cell>
        </row>
        <row r="44">
          <cell r="G44">
            <v>1022</v>
          </cell>
        </row>
        <row r="47">
          <cell r="C47">
            <v>49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46</v>
          </cell>
        </row>
        <row r="7">
          <cell r="C7">
            <v>42</v>
          </cell>
        </row>
        <row r="8">
          <cell r="G8">
            <v>126</v>
          </cell>
        </row>
        <row r="10">
          <cell r="G10">
            <v>142</v>
          </cell>
        </row>
        <row r="14">
          <cell r="C14">
            <v>28</v>
          </cell>
          <cell r="G14">
            <v>36</v>
          </cell>
        </row>
        <row r="16">
          <cell r="G16">
            <v>45</v>
          </cell>
        </row>
        <row r="22">
          <cell r="C22">
            <v>0</v>
          </cell>
        </row>
        <row r="23">
          <cell r="G23">
            <v>34</v>
          </cell>
        </row>
        <row r="25">
          <cell r="G25">
            <v>54</v>
          </cell>
        </row>
        <row r="26">
          <cell r="C26">
            <v>36</v>
          </cell>
        </row>
        <row r="27">
          <cell r="G27">
            <v>25</v>
          </cell>
        </row>
        <row r="29">
          <cell r="G29">
            <v>165</v>
          </cell>
        </row>
        <row r="32">
          <cell r="C32">
            <v>76</v>
          </cell>
          <cell r="G32">
            <v>45</v>
          </cell>
        </row>
        <row r="35">
          <cell r="C35">
            <v>59</v>
          </cell>
        </row>
        <row r="37">
          <cell r="G37">
            <v>25</v>
          </cell>
        </row>
        <row r="40">
          <cell r="C40">
            <v>36</v>
          </cell>
        </row>
        <row r="43">
          <cell r="G43">
            <v>25</v>
          </cell>
        </row>
        <row r="44">
          <cell r="G44">
            <v>1085</v>
          </cell>
        </row>
        <row r="47">
          <cell r="C47">
            <v>40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46</v>
          </cell>
        </row>
        <row r="7">
          <cell r="C7">
            <v>54</v>
          </cell>
        </row>
        <row r="8">
          <cell r="G8">
            <v>117</v>
          </cell>
        </row>
        <row r="10">
          <cell r="G10">
            <v>143</v>
          </cell>
        </row>
        <row r="14">
          <cell r="C14">
            <v>27</v>
          </cell>
          <cell r="G14">
            <v>34</v>
          </cell>
        </row>
        <row r="16">
          <cell r="G16">
            <v>51</v>
          </cell>
        </row>
        <row r="22">
          <cell r="C22">
            <v>3</v>
          </cell>
        </row>
        <row r="23">
          <cell r="G23">
            <v>34</v>
          </cell>
        </row>
        <row r="25">
          <cell r="G25">
            <v>53</v>
          </cell>
        </row>
        <row r="26">
          <cell r="C26">
            <v>25</v>
          </cell>
        </row>
        <row r="27">
          <cell r="G27">
            <v>25</v>
          </cell>
        </row>
        <row r="29">
          <cell r="G29">
            <v>161</v>
          </cell>
        </row>
        <row r="32">
          <cell r="C32">
            <v>79</v>
          </cell>
          <cell r="G32">
            <v>48</v>
          </cell>
        </row>
        <row r="35">
          <cell r="C35">
            <v>61</v>
          </cell>
        </row>
        <row r="37">
          <cell r="G37">
            <v>23</v>
          </cell>
        </row>
        <row r="40">
          <cell r="C40">
            <v>33</v>
          </cell>
        </row>
        <row r="43">
          <cell r="G43">
            <v>23</v>
          </cell>
        </row>
        <row r="44">
          <cell r="G44">
            <v>1072</v>
          </cell>
        </row>
        <row r="47">
          <cell r="C47">
            <v>32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12.17"/>
      <sheetName val="1st Circuit County Sum 12.17"/>
      <sheetName val="Escambia 12.17"/>
      <sheetName val="Okaloosa 12.17"/>
      <sheetName val="Santa Rosa 12.17"/>
      <sheetName val="Walton 12.17"/>
      <sheetName val="1st Circuit Summary 11.17"/>
      <sheetName val="1st Circuit County Sum 11.17"/>
      <sheetName val="Escambia 11.17"/>
      <sheetName val="Okaloosa 11.17"/>
      <sheetName val="Santa Rosa 11.17"/>
      <sheetName val="Walton 11.17"/>
      <sheetName val="1st Circuit Summary 10.17"/>
      <sheetName val="1st Circuit County Sum 10.17"/>
      <sheetName val="Escambia 10.17"/>
      <sheetName val="Okaloosa 10.17"/>
      <sheetName val="Santa Rosa 10.17"/>
      <sheetName val="Walton 10.17"/>
      <sheetName val="1st Circuit Summary 9.17"/>
      <sheetName val="1st Circuit County Sum 9.17"/>
      <sheetName val="Escambia 9.17"/>
      <sheetName val="Okaloosa 9.17"/>
      <sheetName val="Santa Rosa 9.17"/>
      <sheetName val="Walton 9.17"/>
      <sheetName val="1st Circuit Summary 8.17"/>
      <sheetName val="1st Circuit County Sum 8.17"/>
      <sheetName val="Escambia 8.17"/>
      <sheetName val="Okaloosa 8.17"/>
      <sheetName val="Santa Rosa 8.17"/>
      <sheetName val="Walton 8.17"/>
      <sheetName val="1st Circuit Summary 7.17"/>
      <sheetName val="1st Circuit County Sum 7.17"/>
      <sheetName val="Escambia 7.17"/>
      <sheetName val="Okaloosa 7.17"/>
      <sheetName val="Santa Rosa 7.17"/>
      <sheetName val="Walton 7.17"/>
      <sheetName val="1st Circuit Summary 6.17"/>
      <sheetName val="1st Circuit County Sum 6.17"/>
      <sheetName val="Escambia 6.17"/>
      <sheetName val="Okaloosa 6.17"/>
      <sheetName val="Santa Rosa 6.17"/>
      <sheetName val="Walton 6.17"/>
      <sheetName val="1st Circuit Summary 5.17"/>
      <sheetName val="1st Circuit County Sum 5.17"/>
      <sheetName val="Escambia 5.17"/>
      <sheetName val="Okaloosa 5.17"/>
      <sheetName val="Santa Rosa 5.17"/>
      <sheetName val="Walton 5.17"/>
      <sheetName val="1st Circuit Summary 4.17"/>
      <sheetName val="1st Circuit County Sum 4.17"/>
      <sheetName val="Escambia 4.17"/>
      <sheetName val="Okaloosa 4.17"/>
      <sheetName val="Santa Rosa 4.17"/>
      <sheetName val="Walton 4.17"/>
      <sheetName val="1st Circuit Summary 3.17"/>
      <sheetName val="1st Circuit County Sum 3.17"/>
      <sheetName val="Escambia 3.17"/>
      <sheetName val="Okaloosa 3.17"/>
      <sheetName val="Santa Rosa 3.17"/>
      <sheetName val="Walton 3.17"/>
      <sheetName val="1st Circuit Summary 2.17"/>
      <sheetName val="1st Circuit County Sum 2.17"/>
      <sheetName val="Escambia 2.17"/>
      <sheetName val="Okaloosa 2.17"/>
      <sheetName val="Santa Rosa 2.17"/>
      <sheetName val="Walton 2.17"/>
      <sheetName val="1st Circuit Summary 01.17"/>
      <sheetName val="1st Circuit County Sum 01.17"/>
      <sheetName val="Escambia 01.17"/>
      <sheetName val="Okaloosa 01.17"/>
      <sheetName val="Santa Rosa 01.17"/>
      <sheetName val="Walton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B7">
            <v>1406</v>
          </cell>
        </row>
        <row r="9">
          <cell r="B9">
            <v>375</v>
          </cell>
        </row>
        <row r="16">
          <cell r="B16">
            <v>1030</v>
          </cell>
          <cell r="G16">
            <v>609</v>
          </cell>
          <cell r="H16">
            <v>451</v>
          </cell>
        </row>
        <row r="17">
          <cell r="G17">
            <v>158</v>
          </cell>
        </row>
        <row r="18">
          <cell r="H18">
            <v>18</v>
          </cell>
        </row>
        <row r="19">
          <cell r="H19">
            <v>18</v>
          </cell>
        </row>
        <row r="20">
          <cell r="H20">
            <v>16</v>
          </cell>
        </row>
        <row r="21">
          <cell r="G21">
            <v>627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12.17"/>
      <sheetName val="1st Circuit County Sum 12.17"/>
      <sheetName val="Escambia 12.17"/>
      <sheetName val="Okaloosa 12.17"/>
      <sheetName val="Santa Rosa 12.17"/>
      <sheetName val="Walton 12.17"/>
      <sheetName val="1st Circuit Summary 11.17"/>
      <sheetName val="1st Circuit County Sum 11.17"/>
      <sheetName val="Escambia 11.17"/>
      <sheetName val="Okaloosa 11.17"/>
      <sheetName val="Santa Rosa 11.17"/>
      <sheetName val="Walton 11.17"/>
      <sheetName val="1st Circuit Summary 10.17"/>
      <sheetName val="1st Circuit County Sum 10.17"/>
      <sheetName val="Escambia 10.17"/>
      <sheetName val="Okaloosa 10.17"/>
      <sheetName val="Santa Rosa 10.17"/>
      <sheetName val="Walton 10.17"/>
      <sheetName val="1st Circuit Summary 9.17"/>
      <sheetName val="1st Circuit County Sum 9.17"/>
      <sheetName val="Escambia 9.17"/>
      <sheetName val="Okaloosa 9.17"/>
      <sheetName val="Santa Rosa 9.17"/>
      <sheetName val="Walton 9.17"/>
      <sheetName val="1st Circuit Summary 8.17"/>
      <sheetName val="1st Circuit County Sum 8.17"/>
      <sheetName val="Escambia 8.17"/>
      <sheetName val="Okaloosa 8.17"/>
      <sheetName val="Santa Rosa 8.17"/>
      <sheetName val="Walton 8.17"/>
      <sheetName val="1st Circuit Summary 7.17"/>
      <sheetName val="1st Circuit County Sum 7.17"/>
      <sheetName val="Escambia 7.17"/>
      <sheetName val="Okaloosa 7.17"/>
      <sheetName val="Santa Rosa 7.17"/>
      <sheetName val="Walton 7.17"/>
      <sheetName val="1st Circuit Summary 6.17"/>
      <sheetName val="1st Circuit County Sum 6.17"/>
      <sheetName val="Escambia 6.17"/>
      <sheetName val="Okaloosa 6.17"/>
      <sheetName val="Santa Rosa 6.17"/>
      <sheetName val="Walton 6.17"/>
      <sheetName val="1st Circuit Summary 5.17"/>
      <sheetName val="1st Circuit County Sum 5.17"/>
      <sheetName val="Escambia 5.17"/>
      <sheetName val="Okaloosa 5.17"/>
      <sheetName val="Santa Rosa 5.17"/>
      <sheetName val="Walton 5.17"/>
      <sheetName val="1st Circuit Summary 4.17"/>
      <sheetName val="1st Circuit County Sum 4.17"/>
      <sheetName val="Escambia 4.17"/>
      <sheetName val="Okaloosa 4.17"/>
      <sheetName val="Santa Rosa 4.17"/>
      <sheetName val="Walton 4.17"/>
      <sheetName val="1st Circuit Summary 3.17"/>
      <sheetName val="1st Circuit County Sum 3.17"/>
      <sheetName val="Escambia 3.17"/>
      <sheetName val="Okaloosa 3.17"/>
      <sheetName val="Santa Rosa 3.17"/>
      <sheetName val="Walton 3.17"/>
      <sheetName val="1st Circuit Summary 2.17"/>
      <sheetName val="1st Circuit County Sum 2.17"/>
      <sheetName val="Escambia 2.17"/>
      <sheetName val="Okaloosa 2.17"/>
      <sheetName val="Santa Rosa 2.17"/>
      <sheetName val="Walton 2.17"/>
      <sheetName val="1st Circuit Summary 01.17"/>
      <sheetName val="1st Circuit County Sum 01.17"/>
      <sheetName val="Escambia 01.17"/>
      <sheetName val="Okaloosa 01.17"/>
      <sheetName val="Santa Rosa 01.17"/>
      <sheetName val="Walton 01.17"/>
    </sheetNames>
    <sheetDataSet>
      <sheetData sheetId="0">
        <row r="7">
          <cell r="B7">
            <v>1312</v>
          </cell>
        </row>
        <row r="9">
          <cell r="B9">
            <v>307</v>
          </cell>
        </row>
        <row r="16">
          <cell r="B16">
            <v>1004</v>
          </cell>
          <cell r="G16">
            <v>623</v>
          </cell>
          <cell r="H16">
            <v>477</v>
          </cell>
        </row>
        <row r="17">
          <cell r="G17">
            <v>146</v>
          </cell>
        </row>
        <row r="18">
          <cell r="H18">
            <v>17</v>
          </cell>
        </row>
        <row r="19">
          <cell r="H19">
            <v>13</v>
          </cell>
        </row>
        <row r="20">
          <cell r="H20">
            <v>11</v>
          </cell>
        </row>
        <row r="21">
          <cell r="G21">
            <v>640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7">
            <v>1319</v>
          </cell>
        </row>
        <row r="9">
          <cell r="B9">
            <v>306</v>
          </cell>
        </row>
        <row r="16">
          <cell r="B16">
            <v>1007</v>
          </cell>
          <cell r="G16">
            <v>630</v>
          </cell>
          <cell r="H16">
            <v>476</v>
          </cell>
        </row>
        <row r="17">
          <cell r="G17">
            <v>154</v>
          </cell>
        </row>
        <row r="18">
          <cell r="H18">
            <v>19</v>
          </cell>
        </row>
        <row r="19">
          <cell r="H19">
            <v>29</v>
          </cell>
        </row>
        <row r="20">
          <cell r="H20">
            <v>20</v>
          </cell>
        </row>
        <row r="21">
          <cell r="G21">
            <v>649</v>
          </cell>
        </row>
      </sheetData>
      <sheetData sheetId="7"/>
      <sheetData sheetId="8"/>
      <sheetData sheetId="9"/>
      <sheetData sheetId="10"/>
      <sheetData sheetId="11"/>
      <sheetData sheetId="12">
        <row r="7">
          <cell r="B7">
            <v>1335</v>
          </cell>
        </row>
        <row r="9">
          <cell r="B9">
            <v>332</v>
          </cell>
        </row>
        <row r="16">
          <cell r="B16">
            <v>1003</v>
          </cell>
          <cell r="G16">
            <v>621</v>
          </cell>
          <cell r="H16">
            <v>472</v>
          </cell>
        </row>
        <row r="17">
          <cell r="G17">
            <v>149</v>
          </cell>
        </row>
        <row r="18">
          <cell r="H18">
            <v>17</v>
          </cell>
        </row>
        <row r="19">
          <cell r="H19">
            <v>19</v>
          </cell>
        </row>
        <row r="20">
          <cell r="H20">
            <v>16</v>
          </cell>
        </row>
        <row r="21">
          <cell r="G21">
            <v>638</v>
          </cell>
        </row>
      </sheetData>
      <sheetData sheetId="13"/>
      <sheetData sheetId="14"/>
      <sheetData sheetId="15"/>
      <sheetData sheetId="16"/>
      <sheetData sheetId="17"/>
      <sheetData sheetId="18">
        <row r="7">
          <cell r="B7">
            <v>1337</v>
          </cell>
        </row>
        <row r="9">
          <cell r="B9">
            <v>304</v>
          </cell>
        </row>
        <row r="16">
          <cell r="B16">
            <v>1019</v>
          </cell>
          <cell r="G16">
            <v>632</v>
          </cell>
          <cell r="H16">
            <v>480</v>
          </cell>
        </row>
        <row r="17">
          <cell r="G17">
            <v>152</v>
          </cell>
        </row>
        <row r="18">
          <cell r="H18">
            <v>14</v>
          </cell>
        </row>
        <row r="19">
          <cell r="H19">
            <v>18</v>
          </cell>
        </row>
        <row r="20">
          <cell r="H20">
            <v>16</v>
          </cell>
        </row>
        <row r="21">
          <cell r="G21">
            <v>646</v>
          </cell>
        </row>
      </sheetData>
      <sheetData sheetId="19"/>
      <sheetData sheetId="20"/>
      <sheetData sheetId="21"/>
      <sheetData sheetId="22"/>
      <sheetData sheetId="23"/>
      <sheetData sheetId="24">
        <row r="7">
          <cell r="B7">
            <v>1326</v>
          </cell>
        </row>
        <row r="9">
          <cell r="B9">
            <v>341</v>
          </cell>
        </row>
        <row r="16">
          <cell r="B16">
            <v>985</v>
          </cell>
          <cell r="G16">
            <v>653</v>
          </cell>
          <cell r="H16">
            <v>465</v>
          </cell>
        </row>
        <row r="17">
          <cell r="G17">
            <v>188</v>
          </cell>
        </row>
        <row r="18">
          <cell r="H18">
            <v>12</v>
          </cell>
        </row>
        <row r="19">
          <cell r="H19">
            <v>20</v>
          </cell>
        </row>
        <row r="20">
          <cell r="H20">
            <v>19</v>
          </cell>
        </row>
        <row r="21">
          <cell r="G21">
            <v>665</v>
          </cell>
        </row>
      </sheetData>
      <sheetData sheetId="25"/>
      <sheetData sheetId="26"/>
      <sheetData sheetId="27"/>
      <sheetData sheetId="28"/>
      <sheetData sheetId="29"/>
      <sheetData sheetId="30">
        <row r="7">
          <cell r="B7">
            <v>1332</v>
          </cell>
        </row>
        <row r="9">
          <cell r="B9">
            <v>335</v>
          </cell>
        </row>
        <row r="16">
          <cell r="B16">
            <v>996</v>
          </cell>
          <cell r="G16">
            <v>654</v>
          </cell>
          <cell r="H16">
            <v>469</v>
          </cell>
        </row>
        <row r="17">
          <cell r="G17">
            <v>185</v>
          </cell>
        </row>
        <row r="18">
          <cell r="H18">
            <v>15</v>
          </cell>
        </row>
        <row r="19">
          <cell r="H19">
            <v>15</v>
          </cell>
        </row>
        <row r="20">
          <cell r="H20">
            <v>13</v>
          </cell>
        </row>
        <row r="21">
          <cell r="G21">
            <v>669</v>
          </cell>
        </row>
      </sheetData>
      <sheetData sheetId="31"/>
      <sheetData sheetId="32"/>
      <sheetData sheetId="33"/>
      <sheetData sheetId="34"/>
      <sheetData sheetId="35"/>
      <sheetData sheetId="36">
        <row r="7">
          <cell r="B7">
            <v>1374</v>
          </cell>
        </row>
        <row r="9">
          <cell r="B9">
            <v>322</v>
          </cell>
        </row>
        <row r="16">
          <cell r="B16">
            <v>1052</v>
          </cell>
          <cell r="G16">
            <v>640</v>
          </cell>
          <cell r="H16">
            <v>464</v>
          </cell>
        </row>
        <row r="17">
          <cell r="G17">
            <v>176</v>
          </cell>
        </row>
        <row r="18">
          <cell r="H18">
            <v>16</v>
          </cell>
        </row>
        <row r="19">
          <cell r="H19">
            <v>34</v>
          </cell>
        </row>
        <row r="20">
          <cell r="H20">
            <v>2</v>
          </cell>
        </row>
        <row r="21">
          <cell r="G21">
            <v>656</v>
          </cell>
        </row>
      </sheetData>
      <sheetData sheetId="37"/>
      <sheetData sheetId="38"/>
      <sheetData sheetId="39"/>
      <sheetData sheetId="40"/>
      <sheetData sheetId="41"/>
      <sheetData sheetId="42">
        <row r="7">
          <cell r="B7">
            <v>1422</v>
          </cell>
        </row>
        <row r="9">
          <cell r="B9">
            <v>346</v>
          </cell>
        </row>
        <row r="16">
          <cell r="B16">
            <v>1074</v>
          </cell>
          <cell r="G16">
            <v>616</v>
          </cell>
          <cell r="H16">
            <v>460</v>
          </cell>
        </row>
        <row r="17">
          <cell r="G17">
            <v>156</v>
          </cell>
        </row>
        <row r="18">
          <cell r="H18">
            <v>18</v>
          </cell>
        </row>
        <row r="19">
          <cell r="H19">
            <v>22</v>
          </cell>
        </row>
        <row r="20">
          <cell r="H20">
            <v>0</v>
          </cell>
        </row>
        <row r="21">
          <cell r="G21">
            <v>634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6+ Months Inactive by County"/>
      <sheetName val="Inactive Vols 6+ Mos"/>
    </sheetNames>
    <sheetDataSet>
      <sheetData sheetId="0">
        <row r="10">
          <cell r="R10">
            <v>1767</v>
          </cell>
        </row>
        <row r="19">
          <cell r="R19">
            <v>402</v>
          </cell>
        </row>
        <row r="29">
          <cell r="R29">
            <v>510</v>
          </cell>
        </row>
        <row r="35">
          <cell r="R35">
            <v>1448</v>
          </cell>
        </row>
        <row r="43">
          <cell r="R43">
            <v>2115</v>
          </cell>
        </row>
        <row r="48">
          <cell r="R48">
            <v>2690</v>
          </cell>
        </row>
        <row r="55">
          <cell r="R55">
            <v>1694</v>
          </cell>
        </row>
        <row r="64">
          <cell r="R64">
            <v>620</v>
          </cell>
        </row>
        <row r="67">
          <cell r="R67">
            <v>1435</v>
          </cell>
        </row>
        <row r="68">
          <cell r="R68">
            <v>372</v>
          </cell>
        </row>
        <row r="75">
          <cell r="R75">
            <v>1797</v>
          </cell>
        </row>
        <row r="79">
          <cell r="R79">
            <v>2657</v>
          </cell>
        </row>
        <row r="85">
          <cell r="R85">
            <v>1472</v>
          </cell>
        </row>
        <row r="89">
          <cell r="R89">
            <v>3672</v>
          </cell>
        </row>
        <row r="98">
          <cell r="R98">
            <v>709</v>
          </cell>
        </row>
        <row r="102">
          <cell r="R102">
            <v>1353</v>
          </cell>
        </row>
        <row r="106">
          <cell r="R106">
            <v>149</v>
          </cell>
        </row>
        <row r="110">
          <cell r="R110">
            <v>3189</v>
          </cell>
        </row>
        <row r="115">
          <cell r="R115">
            <v>1558</v>
          </cell>
        </row>
        <row r="122">
          <cell r="R122">
            <v>901</v>
          </cell>
        </row>
        <row r="130">
          <cell r="R130">
            <v>2146</v>
          </cell>
        </row>
        <row r="132">
          <cell r="R132">
            <v>32656</v>
          </cell>
        </row>
      </sheetData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1.18"/>
      <sheetName val="1st Circuit County Sum 1.18"/>
      <sheetName val="Escambia 1.18"/>
      <sheetName val="Okaloosa 1.18"/>
      <sheetName val="Santa Rosa 1.18"/>
      <sheetName val="Walton 1.18"/>
    </sheetNames>
    <sheetDataSet>
      <sheetData sheetId="0">
        <row r="7">
          <cell r="B7">
            <v>1298</v>
          </cell>
        </row>
        <row r="9">
          <cell r="B9">
            <v>304</v>
          </cell>
        </row>
        <row r="16">
          <cell r="B16">
            <v>994</v>
          </cell>
          <cell r="G16">
            <v>629</v>
          </cell>
          <cell r="H16">
            <v>480</v>
          </cell>
        </row>
        <row r="17">
          <cell r="G17">
            <v>149</v>
          </cell>
        </row>
        <row r="18">
          <cell r="H18">
            <v>19</v>
          </cell>
        </row>
        <row r="19">
          <cell r="H19">
            <v>17</v>
          </cell>
        </row>
        <row r="20">
          <cell r="H20">
            <v>15</v>
          </cell>
        </row>
        <row r="21">
          <cell r="G21">
            <v>648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12.17"/>
      <sheetName val="2nd Circuit County Sum 12.17"/>
      <sheetName val="Franklin 12.17"/>
      <sheetName val="Gadsden 12.17"/>
      <sheetName val="Jefferson 12.17"/>
      <sheetName val="Leon 12.17"/>
      <sheetName val="Liberty 12.17"/>
      <sheetName val="Wakulla 12.17"/>
      <sheetName val="2nd Circuit Summary 11.17"/>
      <sheetName val="2nd Circuit County Sum 11.17"/>
      <sheetName val="Franklin 11.17"/>
      <sheetName val="Gadsden 11.17"/>
      <sheetName val="Jefferson 11.17"/>
      <sheetName val="Leon 11.17"/>
      <sheetName val="Liberty 11.17"/>
      <sheetName val="Wakulla 11.17"/>
      <sheetName val="2nd Circuit Summary 10.17"/>
      <sheetName val="2nd Circuit County Sum 10.17"/>
      <sheetName val="Franklin 10.17"/>
      <sheetName val="Gadsden 10.17"/>
      <sheetName val="Jefferson 10.17"/>
      <sheetName val="Leon 10.17"/>
      <sheetName val="Liberty 10.17"/>
      <sheetName val="Wakulla 10.17"/>
      <sheetName val="2nd Circuit Summary 9.17"/>
      <sheetName val="2nd Circuit County Sum 9.17"/>
      <sheetName val="Franklin 9.17"/>
      <sheetName val="Gadsden 9.17"/>
      <sheetName val="Jefferson 9.17"/>
      <sheetName val="Leon 9.17"/>
      <sheetName val="Liberty 9.17"/>
      <sheetName val="Wakulla 9.17"/>
      <sheetName val="2nd Circuit Summary 8.17"/>
      <sheetName val="2nd Circuit County Sum 8.17"/>
      <sheetName val="Franklin 8.17"/>
      <sheetName val="Gadsden 8.17"/>
      <sheetName val="Jefferson 8.17"/>
      <sheetName val="Leon 8.17"/>
      <sheetName val="Liberty 8.17"/>
      <sheetName val="Wakulla 8.17"/>
      <sheetName val="2nd Circuit Summary 7.17"/>
      <sheetName val="2nd Circuit County Sum 7.17"/>
      <sheetName val="Franklin 7.17"/>
      <sheetName val="Gadsden 7.17"/>
      <sheetName val="Jefferson 7.17"/>
      <sheetName val="Leon 7.17"/>
      <sheetName val="Liberty 7.17"/>
      <sheetName val="Wakulla 7.17"/>
      <sheetName val="2nd Circuit Summary 6.17"/>
      <sheetName val="2nd Circuit County Sum 6.17"/>
      <sheetName val="Franklin 6.17"/>
      <sheetName val="Gadsden 6.17"/>
      <sheetName val="Jefferson 6.17"/>
      <sheetName val="Leon 6.17"/>
      <sheetName val="Liberty 6.17"/>
      <sheetName val="Wakulla 6.17"/>
      <sheetName val="2nd Circuit Summary 5.17"/>
      <sheetName val="2nd Circuit County Sum 5.17"/>
      <sheetName val="Franklin 5.17"/>
      <sheetName val="Gadsden 5.17"/>
      <sheetName val="Jefferson 5.17"/>
      <sheetName val="Leon 5.17"/>
      <sheetName val="Liberty 5.17"/>
      <sheetName val="Wakulla 5.17"/>
      <sheetName val="2nd Circuit Summary 4.17"/>
      <sheetName val="2nd Circuit County Sum 4.17"/>
      <sheetName val="Franklin 4.17"/>
      <sheetName val="Gadsden 4.17"/>
      <sheetName val="Jefferson 4.17"/>
      <sheetName val="Leon 4.17"/>
      <sheetName val="Liberty 4.17"/>
      <sheetName val="Wakulla 4.17"/>
      <sheetName val="2nd Circuit Summary 3.17"/>
      <sheetName val="2nd Circuit County Sum 3.17"/>
      <sheetName val="Franklin 3.17"/>
      <sheetName val="Gadsden 3.17"/>
      <sheetName val="Jefferson 3.17"/>
      <sheetName val="Leon 3.17"/>
      <sheetName val="Liberty 3.17"/>
      <sheetName val="Wakulla 3.17"/>
      <sheetName val="2nd Circuit Summary 2.17"/>
      <sheetName val="2nd Circuit County Sum 2.17"/>
      <sheetName val="Franklin 2.17"/>
      <sheetName val="Gadsden 2.17"/>
      <sheetName val="Jefferson 2.17"/>
      <sheetName val="Leon 2.17"/>
      <sheetName val="Liberty 2.17"/>
      <sheetName val="Wakulla 2.17"/>
      <sheetName val="2nd Circuit Summary 01.17"/>
      <sheetName val="2nd Circuit County Sum 01.17"/>
      <sheetName val="Franklin 01.17"/>
      <sheetName val="Gadsden 01.17"/>
      <sheetName val="Jefferson 01.17"/>
      <sheetName val="Leon 01.17"/>
      <sheetName val="Liberty 01.17"/>
      <sheetName val="Wakulla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7">
          <cell r="B7">
            <v>405</v>
          </cell>
        </row>
        <row r="9">
          <cell r="B9">
            <v>11</v>
          </cell>
        </row>
        <row r="16">
          <cell r="B16">
            <v>394</v>
          </cell>
          <cell r="G16">
            <v>287</v>
          </cell>
          <cell r="H16">
            <v>233</v>
          </cell>
        </row>
        <row r="17">
          <cell r="G17">
            <v>54</v>
          </cell>
        </row>
        <row r="18">
          <cell r="H18">
            <v>19</v>
          </cell>
        </row>
        <row r="19">
          <cell r="H19">
            <v>8</v>
          </cell>
        </row>
        <row r="21">
          <cell r="G21">
            <v>306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12.17"/>
      <sheetName val="2nd Circuit County Sum 12.17"/>
      <sheetName val="Franklin 12.17"/>
      <sheetName val="Gadsden 12.17"/>
      <sheetName val="Jefferson 12.17"/>
      <sheetName val="Leon 12.17"/>
      <sheetName val="Liberty 12.17"/>
      <sheetName val="Wakulla 12.17"/>
      <sheetName val="2nd Circuit Summary 11.17"/>
      <sheetName val="2nd Circuit County Sum 11.17"/>
      <sheetName val="Franklin 11.17"/>
      <sheetName val="Gadsden 11.17"/>
      <sheetName val="Jefferson 11.17"/>
      <sheetName val="Leon 11.17"/>
      <sheetName val="Liberty 11.17"/>
      <sheetName val="Wakulla 11.17"/>
      <sheetName val="2nd Circuit Summary 10.17"/>
      <sheetName val="2nd Circuit County Sum 10.17"/>
      <sheetName val="Franklin 10.17"/>
      <sheetName val="Gadsden 10.17"/>
      <sheetName val="Jefferson 10.17"/>
      <sheetName val="Leon 10.17"/>
      <sheetName val="Liberty 10.17"/>
      <sheetName val="Wakulla 10.17"/>
      <sheetName val="2nd Circuit Summary 9.17"/>
      <sheetName val="2nd Circuit County Sum 9.17"/>
      <sheetName val="Franklin 9.17"/>
      <sheetName val="Gadsden 9.17"/>
      <sheetName val="Jefferson 9.17"/>
      <sheetName val="Leon 9.17"/>
      <sheetName val="Liberty 9.17"/>
      <sheetName val="Wakulla 9.17"/>
      <sheetName val="2nd Circuit Summary 8.17"/>
      <sheetName val="2nd Circuit County Sum 8.17"/>
      <sheetName val="Franklin 8.17"/>
      <sheetName val="Gadsden 8.17"/>
      <sheetName val="Jefferson 8.17"/>
      <sheetName val="Leon 8.17"/>
      <sheetName val="Liberty 8.17"/>
      <sheetName val="Wakulla 8.17"/>
      <sheetName val="2nd Circuit Summary 7.17"/>
      <sheetName val="2nd Circuit County Sum 7.17"/>
      <sheetName val="Franklin 7.17"/>
      <sheetName val="Gadsden 7.17"/>
      <sheetName val="Jefferson 7.17"/>
      <sheetName val="Leon 7.17"/>
      <sheetName val="Liberty 7.17"/>
      <sheetName val="Wakulla 7.17"/>
      <sheetName val="2nd Circuit Summary 6.17"/>
      <sheetName val="2nd Circuit County Sum 6.17"/>
      <sheetName val="Franklin 6.17"/>
      <sheetName val="Gadsden 6.17"/>
      <sheetName val="Jefferson 6.17"/>
      <sheetName val="Leon 6.17"/>
      <sheetName val="Liberty 6.17"/>
      <sheetName val="Wakulla 6.17"/>
      <sheetName val="2nd Circuit Summary 5.17"/>
      <sheetName val="2nd Circuit County Sum 5.17"/>
      <sheetName val="Franklin 5.17"/>
      <sheetName val="Gadsden 5.17"/>
      <sheetName val="Jefferson 5.17"/>
      <sheetName val="Leon 5.17"/>
      <sheetName val="Liberty 5.17"/>
      <sheetName val="Wakulla 5.17"/>
      <sheetName val="2nd Circuit Summary 4.17"/>
      <sheetName val="2nd Circuit County Sum 4.17"/>
      <sheetName val="Franklin 4.17"/>
      <sheetName val="Gadsden 4.17"/>
      <sheetName val="Jefferson 4.17"/>
      <sheetName val="Leon 4.17"/>
      <sheetName val="Liberty 4.17"/>
      <sheetName val="Wakulla 4.17"/>
      <sheetName val="2nd Circuit Summary 3.17"/>
      <sheetName val="2nd Circuit County Sum 3.17"/>
      <sheetName val="Franklin 3.17"/>
      <sheetName val="Gadsden 3.17"/>
      <sheetName val="Jefferson 3.17"/>
      <sheetName val="Leon 3.17"/>
      <sheetName val="Liberty 3.17"/>
      <sheetName val="Wakulla 3.17"/>
      <sheetName val="2nd Circuit Summary 2.17"/>
      <sheetName val="2nd Circuit County Sum 2.17"/>
      <sheetName val="Franklin 2.17"/>
      <sheetName val="Gadsden 2.17"/>
      <sheetName val="Jefferson 2.17"/>
      <sheetName val="Leon 2.17"/>
      <sheetName val="Liberty 2.17"/>
      <sheetName val="Wakulla 2.17"/>
      <sheetName val="2nd Circuit Summary 01.17"/>
      <sheetName val="2nd Circuit County Sum 01.17"/>
      <sheetName val="Franklin 01.17"/>
      <sheetName val="Gadsden 01.17"/>
      <sheetName val="Jefferson 01.17"/>
      <sheetName val="Leon 01.17"/>
      <sheetName val="Liberty 01.17"/>
      <sheetName val="Wakulla 01.17"/>
    </sheetNames>
    <sheetDataSet>
      <sheetData sheetId="0">
        <row r="7">
          <cell r="B7">
            <v>456</v>
          </cell>
        </row>
        <row r="9">
          <cell r="B9">
            <v>32</v>
          </cell>
        </row>
        <row r="16">
          <cell r="B16">
            <v>424</v>
          </cell>
          <cell r="G16">
            <v>326</v>
          </cell>
          <cell r="H16">
            <v>244</v>
          </cell>
        </row>
        <row r="17">
          <cell r="G17">
            <v>82</v>
          </cell>
        </row>
        <row r="18">
          <cell r="H18">
            <v>4</v>
          </cell>
        </row>
        <row r="19">
          <cell r="H19">
            <v>1</v>
          </cell>
        </row>
        <row r="20">
          <cell r="H20">
            <v>5</v>
          </cell>
        </row>
        <row r="21">
          <cell r="G21">
            <v>330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459</v>
          </cell>
        </row>
        <row r="9">
          <cell r="B9">
            <v>45</v>
          </cell>
        </row>
        <row r="16">
          <cell r="B16">
            <v>414</v>
          </cell>
          <cell r="G16">
            <v>326</v>
          </cell>
          <cell r="H16">
            <v>250</v>
          </cell>
        </row>
        <row r="17">
          <cell r="G17">
            <v>76</v>
          </cell>
        </row>
        <row r="18">
          <cell r="H18">
            <v>7</v>
          </cell>
        </row>
        <row r="19">
          <cell r="H19">
            <v>9</v>
          </cell>
        </row>
        <row r="20">
          <cell r="H20">
            <v>4</v>
          </cell>
        </row>
        <row r="21">
          <cell r="G21">
            <v>333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B7">
            <v>445</v>
          </cell>
        </row>
        <row r="9">
          <cell r="B9">
            <v>28</v>
          </cell>
        </row>
        <row r="16">
          <cell r="B16">
            <v>417</v>
          </cell>
          <cell r="G16">
            <v>326</v>
          </cell>
          <cell r="H16">
            <v>256</v>
          </cell>
        </row>
        <row r="17">
          <cell r="G17">
            <v>70</v>
          </cell>
        </row>
        <row r="18">
          <cell r="H18">
            <v>5</v>
          </cell>
        </row>
        <row r="19">
          <cell r="H19">
            <v>8</v>
          </cell>
        </row>
        <row r="20">
          <cell r="H20">
            <v>8</v>
          </cell>
        </row>
        <row r="21">
          <cell r="G21">
            <v>331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B7">
            <v>440</v>
          </cell>
        </row>
        <row r="9">
          <cell r="B9">
            <v>28</v>
          </cell>
        </row>
        <row r="16">
          <cell r="B16">
            <v>410</v>
          </cell>
          <cell r="G16">
            <v>322</v>
          </cell>
          <cell r="H16">
            <v>246</v>
          </cell>
        </row>
        <row r="17">
          <cell r="G17">
            <v>76</v>
          </cell>
        </row>
        <row r="18">
          <cell r="H18">
            <v>4</v>
          </cell>
        </row>
        <row r="19">
          <cell r="H19">
            <v>6</v>
          </cell>
        </row>
        <row r="20">
          <cell r="H20">
            <v>4</v>
          </cell>
        </row>
        <row r="21">
          <cell r="G21">
            <v>326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B7">
            <v>420</v>
          </cell>
        </row>
        <row r="9">
          <cell r="B9">
            <v>8</v>
          </cell>
        </row>
        <row r="16">
          <cell r="B16">
            <v>412</v>
          </cell>
          <cell r="G16">
            <v>316</v>
          </cell>
          <cell r="H16">
            <v>253</v>
          </cell>
        </row>
        <row r="17">
          <cell r="G17">
            <v>63</v>
          </cell>
        </row>
        <row r="18">
          <cell r="H18">
            <v>8</v>
          </cell>
        </row>
        <row r="19">
          <cell r="H19">
            <v>9</v>
          </cell>
        </row>
        <row r="20">
          <cell r="H20">
            <v>4</v>
          </cell>
        </row>
        <row r="21">
          <cell r="G21">
            <v>324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>
        <row r="7">
          <cell r="B7">
            <v>403</v>
          </cell>
        </row>
        <row r="9">
          <cell r="B9">
            <v>10</v>
          </cell>
        </row>
        <row r="16">
          <cell r="B16">
            <v>393</v>
          </cell>
          <cell r="G16">
            <v>310</v>
          </cell>
          <cell r="H16">
            <v>246</v>
          </cell>
        </row>
        <row r="17">
          <cell r="G17">
            <v>64</v>
          </cell>
        </row>
        <row r="18">
          <cell r="H18">
            <v>8</v>
          </cell>
        </row>
        <row r="19">
          <cell r="H19">
            <v>6</v>
          </cell>
        </row>
        <row r="20">
          <cell r="H20">
            <v>3</v>
          </cell>
        </row>
        <row r="21">
          <cell r="G21">
            <v>318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B7">
            <v>409</v>
          </cell>
        </row>
        <row r="9">
          <cell r="B9">
            <v>6</v>
          </cell>
        </row>
        <row r="16">
          <cell r="B16">
            <v>403</v>
          </cell>
          <cell r="G16">
            <v>318</v>
          </cell>
          <cell r="H16">
            <v>250</v>
          </cell>
        </row>
        <row r="17">
          <cell r="G17">
            <v>68</v>
          </cell>
        </row>
        <row r="18">
          <cell r="H18">
            <v>4</v>
          </cell>
        </row>
        <row r="19">
          <cell r="H19">
            <v>6</v>
          </cell>
        </row>
        <row r="20">
          <cell r="H20">
            <v>9</v>
          </cell>
        </row>
        <row r="21">
          <cell r="G21">
            <v>322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>
        <row r="7">
          <cell r="B7">
            <v>420</v>
          </cell>
        </row>
        <row r="9">
          <cell r="B9">
            <v>8</v>
          </cell>
        </row>
        <row r="16">
          <cell r="B16">
            <v>412</v>
          </cell>
          <cell r="G16">
            <v>318</v>
          </cell>
          <cell r="H16">
            <v>247</v>
          </cell>
        </row>
        <row r="17">
          <cell r="G17">
            <v>71</v>
          </cell>
        </row>
        <row r="18">
          <cell r="H18">
            <v>5</v>
          </cell>
        </row>
        <row r="19">
          <cell r="H19">
            <v>10</v>
          </cell>
        </row>
        <row r="20">
          <cell r="H20">
            <v>7</v>
          </cell>
        </row>
        <row r="21">
          <cell r="G21">
            <v>323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1.18"/>
      <sheetName val="2nd Circuit County Sum 1.18"/>
      <sheetName val="Franklin 1.18"/>
      <sheetName val="Gadsden 1.18"/>
      <sheetName val="Jefferson 1.18"/>
      <sheetName val="Leon 1.18"/>
      <sheetName val="Liberty 1.18"/>
      <sheetName val="Wakulla 1.18"/>
    </sheetNames>
    <sheetDataSet>
      <sheetData sheetId="0">
        <row r="7">
          <cell r="B7">
            <v>449</v>
          </cell>
        </row>
        <row r="9">
          <cell r="B9">
            <v>24</v>
          </cell>
        </row>
        <row r="16">
          <cell r="B16">
            <v>425</v>
          </cell>
          <cell r="G16">
            <v>336</v>
          </cell>
          <cell r="H16">
            <v>241</v>
          </cell>
        </row>
        <row r="17">
          <cell r="G17">
            <v>95</v>
          </cell>
        </row>
        <row r="18">
          <cell r="H18">
            <v>4</v>
          </cell>
        </row>
        <row r="19">
          <cell r="H19">
            <v>13</v>
          </cell>
        </row>
        <row r="20">
          <cell r="H20">
            <v>9</v>
          </cell>
        </row>
        <row r="21">
          <cell r="G21">
            <v>340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12.17"/>
      <sheetName val="3rd Circuit County Sum 12.17"/>
      <sheetName val="Columbia 12.17"/>
      <sheetName val="Dixie 12.17"/>
      <sheetName val="Hamilton 12.17"/>
      <sheetName val="Lafayette 12.17"/>
      <sheetName val="Madison 12.17"/>
      <sheetName val="Suwannee 12.17"/>
      <sheetName val="Taylor 12.17"/>
      <sheetName val="3rd Circuit Summary 11.17"/>
      <sheetName val="3rd Circuit County Sum 11.17"/>
      <sheetName val="Columbia 11.17"/>
      <sheetName val="Dixie 11.17"/>
      <sheetName val="Hamilton 11.17"/>
      <sheetName val="Lafayette 11.17"/>
      <sheetName val="Madison 11.17"/>
      <sheetName val="Suwannee 11.17"/>
      <sheetName val="Taylor 11.17"/>
      <sheetName val="3rd Circuit Summary 10.17"/>
      <sheetName val="3rd Circuit County Sum 10.17"/>
      <sheetName val="Columbia 10.17"/>
      <sheetName val="Dixie 10.17"/>
      <sheetName val="Hamilton 10.17"/>
      <sheetName val="Lafayette 10.17"/>
      <sheetName val="Madison 10.17"/>
      <sheetName val="Suwannee 10.17"/>
      <sheetName val="Taylor 10.17"/>
      <sheetName val="3rd Circuit Summary 9.17"/>
      <sheetName val="3rd Circuit County Sum 9.17"/>
      <sheetName val="Columbia 9.17"/>
      <sheetName val="Dixie 9.17"/>
      <sheetName val="Hamilton 9.17"/>
      <sheetName val="Lafayette 9.17"/>
      <sheetName val="Madison 9.17"/>
      <sheetName val="Suwannee 9.17"/>
      <sheetName val="Taylor 9.17"/>
      <sheetName val="3rd Circuit Summary 8.17"/>
      <sheetName val="3rd Circuit County Sum 8.17"/>
      <sheetName val="Columbia 8.17"/>
      <sheetName val="Dixie 8.17"/>
      <sheetName val="Hamilton 8.17"/>
      <sheetName val="Lafayette 8.17"/>
      <sheetName val="Madison 8.17"/>
      <sheetName val="Suwannee 8.17"/>
      <sheetName val="Taylor 8.17"/>
      <sheetName val="3rd Circuit Summary 7.17"/>
      <sheetName val="3rd Circuit County Sum 7.17"/>
      <sheetName val="Columbia 7.17"/>
      <sheetName val="Dixie 7.17"/>
      <sheetName val="Hamilton 7.17"/>
      <sheetName val="Lafayette 7.17"/>
      <sheetName val="Madison 7.17"/>
      <sheetName val="Suwannee 7.17"/>
      <sheetName val="Taylor 7.17"/>
      <sheetName val="3rd Circuit Summary 6.17"/>
      <sheetName val="3rd Circuit County Sum 6.17"/>
      <sheetName val="Columbia 6.17"/>
      <sheetName val="Dixie 6.17"/>
      <sheetName val="Hamilton 6.17"/>
      <sheetName val="Lafayette 6.17"/>
      <sheetName val="Madison 6.17"/>
      <sheetName val="Suwannee 6.17"/>
      <sheetName val="Taylor 6.17"/>
      <sheetName val="3rd Circuit Summary 5.17"/>
      <sheetName val="3rd Circuit County Sum 5.17"/>
      <sheetName val="Columbia 5.17"/>
      <sheetName val="Dixie 5.17"/>
      <sheetName val="Hamilton 5.17"/>
      <sheetName val="Lafayette 5.17"/>
      <sheetName val="Madison 5.17"/>
      <sheetName val="Suwannee 5.17"/>
      <sheetName val="Taylor 5.17"/>
      <sheetName val="3rd Circuit Summary 4.17"/>
      <sheetName val="3rd Circuit County Sum 4.17"/>
      <sheetName val="Columbia 4.17"/>
      <sheetName val="Dixie 4.17"/>
      <sheetName val="Hamilton 4.17"/>
      <sheetName val="Lafayette 4.17"/>
      <sheetName val="Madison 4.17"/>
      <sheetName val="Suwannee 4.17"/>
      <sheetName val="Taylor 4.17"/>
      <sheetName val="3rd Circuit Summary 3.17"/>
      <sheetName val="3rd Circuit County Sum 3.17"/>
      <sheetName val="Columbia 3.17"/>
      <sheetName val="Dixie 3.17"/>
      <sheetName val="Hamilton 3.17"/>
      <sheetName val="Lafayette 3.17"/>
      <sheetName val="Madison 3.17"/>
      <sheetName val="Suwannee 3.17"/>
      <sheetName val="Taylor 3.17"/>
      <sheetName val="3rd Circuit Summary 2.17"/>
      <sheetName val="3rd Circuit County Sum 2.17"/>
      <sheetName val="Columbia 2.17"/>
      <sheetName val="Dixie 2.17"/>
      <sheetName val="Hamilton 2.17"/>
      <sheetName val="Lafayette 2.17"/>
      <sheetName val="Madison 2.17"/>
      <sheetName val="Suwannee 2.17"/>
      <sheetName val="Taylor 2.17"/>
      <sheetName val="3rd Circuit Summary 01.17"/>
      <sheetName val="3rd Circuit County Sum 01.17"/>
      <sheetName val="Columbia 01.17"/>
      <sheetName val="Dixie 01.17"/>
      <sheetName val="Hamilton 01.17"/>
      <sheetName val="Lafayette 01.17"/>
      <sheetName val="Madison 01.17"/>
      <sheetName val="Suwannee 01.17"/>
      <sheetName val="Taylor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7">
          <cell r="B7">
            <v>505</v>
          </cell>
        </row>
        <row r="9">
          <cell r="B9">
            <v>152</v>
          </cell>
        </row>
        <row r="16">
          <cell r="B16">
            <v>353</v>
          </cell>
          <cell r="G16">
            <v>137</v>
          </cell>
          <cell r="H16">
            <v>120</v>
          </cell>
        </row>
        <row r="17">
          <cell r="G17">
            <v>17</v>
          </cell>
        </row>
        <row r="18">
          <cell r="H18">
            <v>30</v>
          </cell>
        </row>
        <row r="19">
          <cell r="H19">
            <v>6</v>
          </cell>
        </row>
        <row r="21">
          <cell r="G21">
            <v>167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12.17"/>
      <sheetName val="3rd Circuit County Sum 12.17"/>
      <sheetName val="Columbia 12.17"/>
      <sheetName val="Dixie 12.17"/>
      <sheetName val="Hamilton 12.17"/>
      <sheetName val="Lafayette 12.17"/>
      <sheetName val="Madison 12.17"/>
      <sheetName val="Suwannee 12.17"/>
      <sheetName val="Taylor 12.17"/>
      <sheetName val="3rd Circuit Summary 11.17"/>
      <sheetName val="3rd Circuit County Sum 11.17"/>
      <sheetName val="Columbia 11.17"/>
      <sheetName val="Dixie 11.17"/>
      <sheetName val="Hamilton 11.17"/>
      <sheetName val="Lafayette 11.17"/>
      <sheetName val="Madison 11.17"/>
      <sheetName val="Suwannee 11.17"/>
      <sheetName val="Taylor 11.17"/>
      <sheetName val="3rd Circuit Summary 10.17"/>
      <sheetName val="3rd Circuit County Sum 10.17"/>
      <sheetName val="Columbia 10.17"/>
      <sheetName val="Dixie 10.17"/>
      <sheetName val="Hamilton 10.17"/>
      <sheetName val="Lafayette 10.17"/>
      <sheetName val="Madison 10.17"/>
      <sheetName val="Suwannee 10.17"/>
      <sheetName val="Taylor 10.17"/>
      <sheetName val="3rd Circuit Summary 9.17"/>
      <sheetName val="3rd Circuit County Sum 9.17"/>
      <sheetName val="Columbia 9.17"/>
      <sheetName val="Dixie 9.17"/>
      <sheetName val="Hamilton 9.17"/>
      <sheetName val="Lafayette 9.17"/>
      <sheetName val="Madison 9.17"/>
      <sheetName val="Suwannee 9.17"/>
      <sheetName val="Taylor 9.17"/>
      <sheetName val="3rd Circuit Summary 8.17"/>
      <sheetName val="3rd Circuit County Sum 8.17"/>
      <sheetName val="Columbia 8.17"/>
      <sheetName val="Dixie 8.17"/>
      <sheetName val="Hamilton 8.17"/>
      <sheetName val="Lafayette 8.17"/>
      <sheetName val="Madison 8.17"/>
      <sheetName val="Suwannee 8.17"/>
      <sheetName val="Taylor 8.17"/>
      <sheetName val="3rd Circuit Summary 7.17"/>
      <sheetName val="3rd Circuit County Sum 7.17"/>
      <sheetName val="Columbia 7.17"/>
      <sheetName val="Dixie 7.17"/>
      <sheetName val="Hamilton 7.17"/>
      <sheetName val="Lafayette 7.17"/>
      <sheetName val="Madison 7.17"/>
      <sheetName val="Suwannee 7.17"/>
      <sheetName val="Taylor 7.17"/>
      <sheetName val="3rd Circuit Summary 6.17"/>
      <sheetName val="3rd Circuit County Sum 6.17"/>
      <sheetName val="Columbia 6.17"/>
      <sheetName val="Dixie 6.17"/>
      <sheetName val="Hamilton 6.17"/>
      <sheetName val="Lafayette 6.17"/>
      <sheetName val="Madison 6.17"/>
      <sheetName val="Suwannee 6.17"/>
      <sheetName val="Taylor 6.17"/>
      <sheetName val="3rd Circuit Summary 5.17"/>
      <sheetName val="3rd Circuit County Sum 5.17"/>
      <sheetName val="Columbia 5.17"/>
      <sheetName val="Dixie 5.17"/>
      <sheetName val="Hamilton 5.17"/>
      <sheetName val="Lafayette 5.17"/>
      <sheetName val="Madison 5.17"/>
      <sheetName val="Suwannee 5.17"/>
      <sheetName val="Taylor 5.17"/>
      <sheetName val="3rd Circuit Summary 4.17"/>
      <sheetName val="3rd Circuit County Sum 4.17"/>
      <sheetName val="Columbia 4.17"/>
      <sheetName val="Dixie 4.17"/>
      <sheetName val="Hamilton 4.17"/>
      <sheetName val="Lafayette 4.17"/>
      <sheetName val="Madison 4.17"/>
      <sheetName val="Suwannee 4.17"/>
      <sheetName val="Taylor 4.17"/>
      <sheetName val="3rd Circuit Summary 3.17"/>
      <sheetName val="3rd Circuit County Sum 3.17"/>
      <sheetName val="Columbia 3.17"/>
      <sheetName val="Dixie 3.17"/>
      <sheetName val="Hamilton 3.17"/>
      <sheetName val="Lafayette 3.17"/>
      <sheetName val="Madison 3.17"/>
      <sheetName val="Suwannee 3.17"/>
      <sheetName val="Taylor 3.17"/>
      <sheetName val="3rd Circuit Summary 2.17"/>
      <sheetName val="3rd Circuit County Sum 2.17"/>
      <sheetName val="Columbia 2.17"/>
      <sheetName val="Dixie 2.17"/>
      <sheetName val="Hamilton 2.17"/>
      <sheetName val="Lafayette 2.17"/>
      <sheetName val="Madison 2.17"/>
      <sheetName val="Suwannee 2.17"/>
      <sheetName val="Taylor 2.17"/>
      <sheetName val="3rd Circuit Summary 01.17"/>
      <sheetName val="3rd Circuit County Sum 01.17"/>
      <sheetName val="Columbia 01.17"/>
      <sheetName val="Dixie 01.17"/>
      <sheetName val="Hamilton 01.17"/>
      <sheetName val="Lafayette 01.17"/>
      <sheetName val="Madison 01.17"/>
      <sheetName val="Suwannee 01.17"/>
      <sheetName val="Taylor 01.17"/>
    </sheetNames>
    <sheetDataSet>
      <sheetData sheetId="0">
        <row r="7">
          <cell r="B7">
            <v>474</v>
          </cell>
        </row>
        <row r="9">
          <cell r="B9">
            <v>193</v>
          </cell>
        </row>
        <row r="16">
          <cell r="B16">
            <v>281</v>
          </cell>
          <cell r="G16">
            <v>138</v>
          </cell>
          <cell r="H16">
            <v>113</v>
          </cell>
        </row>
        <row r="17">
          <cell r="G17">
            <v>25</v>
          </cell>
        </row>
        <row r="18">
          <cell r="H18">
            <v>29</v>
          </cell>
        </row>
        <row r="19">
          <cell r="H19">
            <v>0</v>
          </cell>
        </row>
        <row r="20">
          <cell r="H20">
            <v>0</v>
          </cell>
        </row>
        <row r="21">
          <cell r="G21">
            <v>167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500</v>
          </cell>
        </row>
        <row r="9">
          <cell r="B9">
            <v>192</v>
          </cell>
        </row>
        <row r="16">
          <cell r="B16">
            <v>305</v>
          </cell>
          <cell r="G16">
            <v>141</v>
          </cell>
          <cell r="H16">
            <v>122</v>
          </cell>
        </row>
        <row r="17">
          <cell r="G17">
            <v>19</v>
          </cell>
        </row>
        <row r="18">
          <cell r="H18">
            <v>29</v>
          </cell>
        </row>
        <row r="19">
          <cell r="H19">
            <v>8</v>
          </cell>
        </row>
        <row r="20">
          <cell r="H20">
            <v>3</v>
          </cell>
        </row>
        <row r="21">
          <cell r="G21">
            <v>170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B7">
            <v>524</v>
          </cell>
        </row>
        <row r="9">
          <cell r="B9">
            <v>185</v>
          </cell>
        </row>
        <row r="16">
          <cell r="B16">
            <v>337</v>
          </cell>
          <cell r="G16">
            <v>140</v>
          </cell>
          <cell r="H16">
            <v>118</v>
          </cell>
        </row>
        <row r="17">
          <cell r="G17">
            <v>22</v>
          </cell>
        </row>
        <row r="18">
          <cell r="H18">
            <v>29</v>
          </cell>
        </row>
        <row r="19">
          <cell r="H19">
            <v>2</v>
          </cell>
        </row>
        <row r="20">
          <cell r="H20">
            <v>3</v>
          </cell>
        </row>
        <row r="21">
          <cell r="G21">
            <v>169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7">
          <cell r="B7">
            <v>523</v>
          </cell>
        </row>
        <row r="9">
          <cell r="B9">
            <v>198</v>
          </cell>
        </row>
        <row r="16">
          <cell r="B16">
            <v>324</v>
          </cell>
          <cell r="G16">
            <v>142</v>
          </cell>
          <cell r="H16">
            <v>121</v>
          </cell>
        </row>
        <row r="17">
          <cell r="G17">
            <v>21</v>
          </cell>
        </row>
        <row r="18">
          <cell r="H18">
            <v>29</v>
          </cell>
        </row>
        <row r="19">
          <cell r="H19">
            <v>2</v>
          </cell>
        </row>
        <row r="20">
          <cell r="H20">
            <v>5</v>
          </cell>
        </row>
        <row r="21">
          <cell r="G21">
            <v>171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7">
          <cell r="B7">
            <v>532</v>
          </cell>
        </row>
        <row r="9">
          <cell r="B9">
            <v>198</v>
          </cell>
        </row>
        <row r="16">
          <cell r="B16">
            <v>334</v>
          </cell>
          <cell r="G16">
            <v>143</v>
          </cell>
          <cell r="H16">
            <v>125</v>
          </cell>
        </row>
        <row r="17">
          <cell r="G17">
            <v>18</v>
          </cell>
        </row>
        <row r="18">
          <cell r="H18">
            <v>29</v>
          </cell>
        </row>
        <row r="19">
          <cell r="H19">
            <v>0</v>
          </cell>
        </row>
        <row r="20">
          <cell r="H20">
            <v>1</v>
          </cell>
        </row>
        <row r="21">
          <cell r="G21">
            <v>172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7">
          <cell r="B7">
            <v>532</v>
          </cell>
        </row>
        <row r="9">
          <cell r="B9">
            <v>188</v>
          </cell>
        </row>
        <row r="16">
          <cell r="B16">
            <v>344</v>
          </cell>
          <cell r="G16">
            <v>143</v>
          </cell>
          <cell r="H16">
            <v>130</v>
          </cell>
        </row>
        <row r="17">
          <cell r="G17">
            <v>13</v>
          </cell>
        </row>
        <row r="18">
          <cell r="H18">
            <v>28</v>
          </cell>
        </row>
        <row r="19">
          <cell r="H19">
            <v>4</v>
          </cell>
        </row>
        <row r="20">
          <cell r="H20">
            <v>0</v>
          </cell>
        </row>
        <row r="21">
          <cell r="G21">
            <v>171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B7">
            <v>537</v>
          </cell>
        </row>
        <row r="9">
          <cell r="B9">
            <v>182</v>
          </cell>
        </row>
        <row r="16">
          <cell r="B16">
            <v>354</v>
          </cell>
          <cell r="G16">
            <v>138</v>
          </cell>
          <cell r="H16">
            <v>127</v>
          </cell>
        </row>
        <row r="17">
          <cell r="G17">
            <v>11</v>
          </cell>
        </row>
        <row r="18">
          <cell r="H18">
            <v>28</v>
          </cell>
        </row>
        <row r="19">
          <cell r="H19">
            <v>6</v>
          </cell>
        </row>
        <row r="20">
          <cell r="H20">
            <v>0</v>
          </cell>
        </row>
        <row r="21">
          <cell r="G21">
            <v>166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7">
          <cell r="B7">
            <v>509</v>
          </cell>
        </row>
        <row r="9">
          <cell r="B9">
            <v>153</v>
          </cell>
        </row>
        <row r="16">
          <cell r="B16">
            <v>356</v>
          </cell>
          <cell r="G16">
            <v>138</v>
          </cell>
          <cell r="H16">
            <v>122</v>
          </cell>
        </row>
        <row r="17">
          <cell r="G17">
            <v>16</v>
          </cell>
        </row>
        <row r="18">
          <cell r="H18">
            <v>30</v>
          </cell>
        </row>
        <row r="19">
          <cell r="H19">
            <v>5</v>
          </cell>
        </row>
        <row r="20">
          <cell r="H20">
            <v>5</v>
          </cell>
        </row>
        <row r="21">
          <cell r="G21">
            <v>168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1.18"/>
      <sheetName val="3rd Circuit County Sum 1.18"/>
      <sheetName val="Columbia 1.18"/>
      <sheetName val="Dixie 1.18"/>
      <sheetName val="Hamilton 1.18"/>
      <sheetName val="Lafayette 1.18"/>
      <sheetName val="Madison 1.18"/>
      <sheetName val="Suwannee 1.18"/>
      <sheetName val="Taylor 1.18"/>
    </sheetNames>
    <sheetDataSet>
      <sheetData sheetId="0">
        <row r="7">
          <cell r="B7">
            <v>459</v>
          </cell>
        </row>
        <row r="9">
          <cell r="B9">
            <v>191</v>
          </cell>
        </row>
        <row r="16">
          <cell r="B16">
            <v>268</v>
          </cell>
          <cell r="G16">
            <v>142</v>
          </cell>
          <cell r="H16">
            <v>111</v>
          </cell>
        </row>
        <row r="17">
          <cell r="G17">
            <v>31</v>
          </cell>
        </row>
        <row r="18">
          <cell r="H18">
            <v>28</v>
          </cell>
        </row>
        <row r="19">
          <cell r="H19">
            <v>4</v>
          </cell>
        </row>
        <row r="20">
          <cell r="H20">
            <v>5</v>
          </cell>
        </row>
        <row r="21">
          <cell r="G21">
            <v>170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12.17"/>
      <sheetName val="4th Circuit County Sum 12.17"/>
      <sheetName val="Clay 12.17"/>
      <sheetName val="Duval 12.17"/>
      <sheetName val="Nassau 12.17"/>
      <sheetName val="4th Circuit Summary 11.17"/>
      <sheetName val="4th Circuit County Sum 11.17"/>
      <sheetName val="Clay 11.17"/>
      <sheetName val="Duval 11.17"/>
      <sheetName val="Nassau 11.17"/>
      <sheetName val="4th Circuit Summary 10.17"/>
      <sheetName val="4th Circuit County Sum 10.17"/>
      <sheetName val="Clay 10.17"/>
      <sheetName val="Duval 10.17"/>
      <sheetName val="Nassau 10.17"/>
      <sheetName val="4th Circuit Summary 9.17"/>
      <sheetName val="4th Circuit County Sum 9.17"/>
      <sheetName val="Clay 9.17"/>
      <sheetName val="Duval 9.17"/>
      <sheetName val="Nassau 9.17"/>
      <sheetName val="4th Circuit Summary 8.17"/>
      <sheetName val="4th Circuit County Sum 8.17"/>
      <sheetName val="Clay 8.17"/>
      <sheetName val="Duval 8.17"/>
      <sheetName val="Nassau 8.17"/>
      <sheetName val="4th Circuit Summary 7.17"/>
      <sheetName val="4th Circuit County Sum 7.17"/>
      <sheetName val="Clay 7.17"/>
      <sheetName val="Duval 7.17"/>
      <sheetName val="Nassau 7.17"/>
      <sheetName val="4th Circuit Summary 6.17"/>
      <sheetName val="4th Circuit County Sum 6.17"/>
      <sheetName val="Clay 6.17"/>
      <sheetName val="Duval 6.17"/>
      <sheetName val="Nassau 6.17"/>
      <sheetName val="4th Circuit Summary 5.17"/>
      <sheetName val="4th Circuit County Sum 5.17"/>
      <sheetName val="Clay 5.17"/>
      <sheetName val="Duval 5.17"/>
      <sheetName val="Nassau 5.17"/>
      <sheetName val="4th Circuit Summary 4.17"/>
      <sheetName val="4th Circuit County Sum 4.17"/>
      <sheetName val="Clay 4.17"/>
      <sheetName val="Duval 4.17"/>
      <sheetName val="Nassau 4.17"/>
      <sheetName val="4th Circuit Summary 3.17"/>
      <sheetName val="4th Circuit County Sum 3.17"/>
      <sheetName val="Clay 3.17"/>
      <sheetName val="Duval 3.17"/>
      <sheetName val="Nassau 3.17"/>
      <sheetName val="4th Circuit Summary 2.17"/>
      <sheetName val="4th Circuit County Sum 2.17"/>
      <sheetName val="Clay 2.17"/>
      <sheetName val="Duval 2.17"/>
      <sheetName val="Nassau 2.17"/>
      <sheetName val="4th Circuit Summary 01.17"/>
      <sheetName val="4th Circuit County Sum 01.17"/>
      <sheetName val="Clay 01.17"/>
      <sheetName val="Duval 01.17"/>
      <sheetName val="Nassau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7">
          <cell r="B7">
            <v>1137</v>
          </cell>
        </row>
        <row r="16">
          <cell r="B16">
            <v>666</v>
          </cell>
          <cell r="G16">
            <v>561</v>
          </cell>
          <cell r="H16">
            <v>330</v>
          </cell>
        </row>
        <row r="17">
          <cell r="G17">
            <v>231</v>
          </cell>
        </row>
        <row r="18">
          <cell r="H18">
            <v>10</v>
          </cell>
        </row>
        <row r="19">
          <cell r="H19">
            <v>14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12.17"/>
      <sheetName val="4th Circuit County Sum 12.17"/>
      <sheetName val="Clay 12.17"/>
      <sheetName val="Duval 12.17"/>
      <sheetName val="Nassau 12.17"/>
      <sheetName val="4th Circuit Summary 11.17"/>
      <sheetName val="4th Circuit County Sum 11.17"/>
      <sheetName val="Clay 11.17"/>
      <sheetName val="Duval 11.17"/>
      <sheetName val="Nassau 11.17"/>
      <sheetName val="4th Circuit Summary 10.17"/>
      <sheetName val="4th Circuit County Sum 10.17"/>
      <sheetName val="Clay 10.17"/>
      <sheetName val="Duval 10.17"/>
      <sheetName val="Nassau 10.17"/>
      <sheetName val="4th Circuit Summary 9.17"/>
      <sheetName val="4th Circuit County Sum 9.17"/>
      <sheetName val="Clay 9.17"/>
      <sheetName val="Duval 9.17"/>
      <sheetName val="Nassau 9.17"/>
      <sheetName val="4th Circuit Summary 8.17"/>
      <sheetName val="4th Circuit County Sum 8.17"/>
      <sheetName val="Clay 8.17"/>
      <sheetName val="Duval 8.17"/>
      <sheetName val="Nassau 8.17"/>
      <sheetName val="4th Circuit Summary 7.17"/>
      <sheetName val="4th Circuit County Sum 7.17"/>
      <sheetName val="Clay 7.17"/>
      <sheetName val="Duval 7.17"/>
      <sheetName val="Nassau 7.17"/>
      <sheetName val="4th Circuit Summary 6.17"/>
      <sheetName val="4th Circuit County Sum 6.17"/>
      <sheetName val="Clay 6.17"/>
      <sheetName val="Duval 6.17"/>
      <sheetName val="Nassau 6.17"/>
      <sheetName val="4th Circuit Summary 5.17"/>
      <sheetName val="4th Circuit County Sum 5.17"/>
      <sheetName val="Clay 5.17"/>
      <sheetName val="Duval 5.17"/>
      <sheetName val="Nassau 5.17"/>
      <sheetName val="4th Circuit Summary 4.17"/>
      <sheetName val="4th Circuit County Sum 4.17"/>
      <sheetName val="Clay 4.17"/>
      <sheetName val="Duval 4.17"/>
      <sheetName val="Nassau 4.17"/>
      <sheetName val="4th Circuit Summary 3.17"/>
      <sheetName val="4th Circuit County Sum 3.17"/>
      <sheetName val="Clay 3.17"/>
      <sheetName val="Duval 3.17"/>
      <sheetName val="Nassau 3.17"/>
      <sheetName val="4th Circuit Summary 2.17"/>
      <sheetName val="4th Circuit County Sum 2.17"/>
      <sheetName val="Clay 2.17"/>
      <sheetName val="Duval 2.17"/>
      <sheetName val="Nassau 2.17"/>
      <sheetName val="4th Circuit Summary 01.17"/>
      <sheetName val="4th Circuit County Sum 01.17"/>
      <sheetName val="Clay 01.17"/>
      <sheetName val="Duval 01.17"/>
      <sheetName val="Nassau 01.17"/>
    </sheetNames>
    <sheetDataSet>
      <sheetData sheetId="0">
        <row r="7">
          <cell r="B7">
            <v>1115</v>
          </cell>
        </row>
        <row r="9">
          <cell r="B9">
            <v>456</v>
          </cell>
        </row>
        <row r="16">
          <cell r="B16">
            <v>659</v>
          </cell>
          <cell r="G16">
            <v>413</v>
          </cell>
          <cell r="H16">
            <v>317</v>
          </cell>
        </row>
        <row r="17">
          <cell r="G17">
            <v>96</v>
          </cell>
        </row>
        <row r="18">
          <cell r="H18">
            <v>10</v>
          </cell>
        </row>
        <row r="19">
          <cell r="H19">
            <v>5</v>
          </cell>
        </row>
        <row r="20">
          <cell r="H20">
            <v>5</v>
          </cell>
        </row>
        <row r="21">
          <cell r="G21">
            <v>423</v>
          </cell>
        </row>
      </sheetData>
      <sheetData sheetId="1"/>
      <sheetData sheetId="2"/>
      <sheetData sheetId="3"/>
      <sheetData sheetId="4"/>
      <sheetData sheetId="5">
        <row r="7">
          <cell r="B7">
            <v>1154</v>
          </cell>
        </row>
        <row r="9">
          <cell r="B9">
            <v>465</v>
          </cell>
        </row>
        <row r="16">
          <cell r="B16">
            <v>689</v>
          </cell>
          <cell r="G16">
            <v>433</v>
          </cell>
          <cell r="H16">
            <v>320</v>
          </cell>
        </row>
        <row r="17">
          <cell r="G17">
            <v>113</v>
          </cell>
        </row>
        <row r="18">
          <cell r="H18">
            <v>10</v>
          </cell>
        </row>
        <row r="19">
          <cell r="H19">
            <v>17</v>
          </cell>
        </row>
        <row r="20">
          <cell r="H20">
            <v>17</v>
          </cell>
        </row>
        <row r="21">
          <cell r="G21">
            <v>443</v>
          </cell>
        </row>
      </sheetData>
      <sheetData sheetId="6"/>
      <sheetData sheetId="7"/>
      <sheetData sheetId="8"/>
      <sheetData sheetId="9"/>
      <sheetData sheetId="10">
        <row r="7">
          <cell r="B7">
            <v>1134</v>
          </cell>
        </row>
        <row r="9">
          <cell r="B9">
            <v>464</v>
          </cell>
        </row>
        <row r="16">
          <cell r="B16">
            <v>669</v>
          </cell>
          <cell r="G16">
            <v>491</v>
          </cell>
          <cell r="H16">
            <v>310</v>
          </cell>
        </row>
        <row r="17">
          <cell r="G17">
            <v>181</v>
          </cell>
        </row>
        <row r="18">
          <cell r="H18">
            <v>10</v>
          </cell>
        </row>
        <row r="19">
          <cell r="H19">
            <v>10</v>
          </cell>
        </row>
        <row r="20">
          <cell r="H20">
            <v>75</v>
          </cell>
        </row>
        <row r="21">
          <cell r="G21">
            <v>501</v>
          </cell>
        </row>
      </sheetData>
      <sheetData sheetId="11"/>
      <sheetData sheetId="12"/>
      <sheetData sheetId="13"/>
      <sheetData sheetId="14"/>
      <sheetData sheetId="15">
        <row r="7">
          <cell r="B7">
            <v>1079</v>
          </cell>
        </row>
        <row r="9">
          <cell r="B9">
            <v>422</v>
          </cell>
        </row>
        <row r="16">
          <cell r="B16">
            <v>656</v>
          </cell>
          <cell r="G16">
            <v>548</v>
          </cell>
          <cell r="H16">
            <v>303</v>
          </cell>
        </row>
        <row r="17">
          <cell r="G17">
            <v>245</v>
          </cell>
        </row>
        <row r="18">
          <cell r="H18">
            <v>11</v>
          </cell>
        </row>
        <row r="19">
          <cell r="H19">
            <v>0</v>
          </cell>
        </row>
        <row r="20">
          <cell r="H20">
            <v>75</v>
          </cell>
        </row>
        <row r="21">
          <cell r="G21">
            <v>559</v>
          </cell>
        </row>
      </sheetData>
      <sheetData sheetId="16"/>
      <sheetData sheetId="17"/>
      <sheetData sheetId="18"/>
      <sheetData sheetId="19"/>
      <sheetData sheetId="20">
        <row r="7">
          <cell r="B7">
            <v>1099</v>
          </cell>
        </row>
        <row r="9">
          <cell r="B9">
            <v>437</v>
          </cell>
        </row>
        <row r="16">
          <cell r="B16">
            <v>660</v>
          </cell>
          <cell r="G16">
            <v>558</v>
          </cell>
          <cell r="H16">
            <v>321</v>
          </cell>
        </row>
        <row r="17">
          <cell r="G17">
            <v>237</v>
          </cell>
        </row>
        <row r="18">
          <cell r="H18">
            <v>14</v>
          </cell>
        </row>
        <row r="19">
          <cell r="H19">
            <v>16</v>
          </cell>
        </row>
        <row r="20">
          <cell r="H20">
            <v>2</v>
          </cell>
        </row>
        <row r="21">
          <cell r="G21">
            <v>572</v>
          </cell>
        </row>
      </sheetData>
      <sheetData sheetId="21"/>
      <sheetData sheetId="22"/>
      <sheetData sheetId="23"/>
      <sheetData sheetId="24"/>
      <sheetData sheetId="25">
        <row r="7">
          <cell r="B7">
            <v>1091</v>
          </cell>
        </row>
        <row r="9">
          <cell r="B9">
            <v>451</v>
          </cell>
        </row>
        <row r="16">
          <cell r="B16">
            <v>639</v>
          </cell>
          <cell r="G16">
            <v>542</v>
          </cell>
          <cell r="H16">
            <v>319</v>
          </cell>
        </row>
        <row r="17">
          <cell r="G17">
            <v>223</v>
          </cell>
        </row>
        <row r="18">
          <cell r="H18">
            <v>14</v>
          </cell>
        </row>
        <row r="19">
          <cell r="H19">
            <v>1</v>
          </cell>
        </row>
        <row r="20">
          <cell r="H20">
            <v>0</v>
          </cell>
        </row>
        <row r="21">
          <cell r="G21">
            <v>556</v>
          </cell>
        </row>
      </sheetData>
      <sheetData sheetId="26"/>
      <sheetData sheetId="27"/>
      <sheetData sheetId="28"/>
      <sheetData sheetId="29"/>
      <sheetData sheetId="30">
        <row r="7">
          <cell r="B7">
            <v>1086</v>
          </cell>
        </row>
        <row r="9">
          <cell r="B9">
            <v>432</v>
          </cell>
        </row>
        <row r="16">
          <cell r="B16">
            <v>653</v>
          </cell>
          <cell r="G16">
            <v>565</v>
          </cell>
          <cell r="H16">
            <v>334</v>
          </cell>
        </row>
        <row r="17">
          <cell r="G17">
            <v>231</v>
          </cell>
        </row>
        <row r="18">
          <cell r="H18">
            <v>14</v>
          </cell>
        </row>
        <row r="19">
          <cell r="H19">
            <v>20</v>
          </cell>
        </row>
        <row r="20">
          <cell r="H20">
            <v>19</v>
          </cell>
        </row>
        <row r="21">
          <cell r="G21">
            <v>579</v>
          </cell>
        </row>
      </sheetData>
      <sheetData sheetId="31"/>
      <sheetData sheetId="32"/>
      <sheetData sheetId="33"/>
      <sheetData sheetId="34"/>
      <sheetData sheetId="35">
        <row r="7">
          <cell r="B7">
            <v>1112</v>
          </cell>
        </row>
        <row r="9">
          <cell r="B9">
            <v>460</v>
          </cell>
        </row>
        <row r="16">
          <cell r="B16">
            <v>649</v>
          </cell>
          <cell r="G16">
            <v>560</v>
          </cell>
          <cell r="H16">
            <v>317</v>
          </cell>
        </row>
        <row r="17">
          <cell r="G17">
            <v>243</v>
          </cell>
        </row>
        <row r="18">
          <cell r="H18">
            <v>13</v>
          </cell>
        </row>
        <row r="19">
          <cell r="H19">
            <v>20</v>
          </cell>
        </row>
        <row r="20">
          <cell r="H20">
            <v>6</v>
          </cell>
        </row>
        <row r="21">
          <cell r="G21">
            <v>573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1.18"/>
      <sheetName val="4th Circuit County Sum 1.18"/>
      <sheetName val="Clay 1.18"/>
      <sheetName val="Duval 1.18"/>
      <sheetName val="Nassau 1.18"/>
    </sheetNames>
    <sheetDataSet>
      <sheetData sheetId="0">
        <row r="7">
          <cell r="B7">
            <v>1104</v>
          </cell>
        </row>
        <row r="9">
          <cell r="B9">
            <v>431</v>
          </cell>
        </row>
        <row r="16">
          <cell r="B16">
            <v>671</v>
          </cell>
          <cell r="G16">
            <v>440</v>
          </cell>
          <cell r="H16">
            <v>326</v>
          </cell>
        </row>
        <row r="17">
          <cell r="G17">
            <v>114</v>
          </cell>
        </row>
        <row r="18">
          <cell r="H18">
            <v>10</v>
          </cell>
        </row>
        <row r="19">
          <cell r="H19">
            <v>24</v>
          </cell>
        </row>
        <row r="20">
          <cell r="H20">
            <v>24</v>
          </cell>
        </row>
        <row r="21">
          <cell r="G21">
            <v>450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1755</v>
          </cell>
        </row>
        <row r="17">
          <cell r="S17">
            <v>407</v>
          </cell>
        </row>
        <row r="26">
          <cell r="S26">
            <v>482</v>
          </cell>
        </row>
        <row r="31">
          <cell r="S31">
            <v>1402</v>
          </cell>
        </row>
        <row r="38">
          <cell r="S38">
            <v>2082</v>
          </cell>
        </row>
        <row r="42">
          <cell r="S42">
            <v>2678</v>
          </cell>
        </row>
        <row r="48">
          <cell r="S48">
            <v>1698</v>
          </cell>
        </row>
        <row r="56">
          <cell r="S56">
            <v>625</v>
          </cell>
        </row>
        <row r="58">
          <cell r="S58">
            <v>1419</v>
          </cell>
        </row>
        <row r="59">
          <cell r="S59">
            <v>375</v>
          </cell>
        </row>
        <row r="65">
          <cell r="S65">
            <v>1802</v>
          </cell>
        </row>
        <row r="68">
          <cell r="S68">
            <v>2697</v>
          </cell>
        </row>
        <row r="73">
          <cell r="S73">
            <v>1468</v>
          </cell>
        </row>
        <row r="76">
          <cell r="S76">
            <v>3630</v>
          </cell>
        </row>
        <row r="84">
          <cell r="S84">
            <v>694</v>
          </cell>
        </row>
        <row r="87">
          <cell r="S87">
            <v>1353</v>
          </cell>
        </row>
        <row r="90">
          <cell r="S90">
            <v>144</v>
          </cell>
        </row>
        <row r="93">
          <cell r="S93">
            <v>3214</v>
          </cell>
        </row>
        <row r="97">
          <cell r="S97">
            <v>1563</v>
          </cell>
        </row>
        <row r="103">
          <cell r="S103">
            <v>905</v>
          </cell>
        </row>
        <row r="110">
          <cell r="S110">
            <v>2153</v>
          </cell>
        </row>
        <row r="112">
          <cell r="S112">
            <v>32546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12.17"/>
      <sheetName val="5th Circuit County Sum 12.17"/>
      <sheetName val="Citrus 12.17"/>
      <sheetName val="Hernando 12.17"/>
      <sheetName val="Lake 12.17"/>
      <sheetName val="Marion 12.17"/>
      <sheetName val="Sumter 12.17"/>
      <sheetName val="5th Circuit Summary 11.17"/>
      <sheetName val="5th Circuit County Sum 11.17"/>
      <sheetName val="Citrus 11.17"/>
      <sheetName val="Hernando 11.17"/>
      <sheetName val="Lake 11.17"/>
      <sheetName val="Marion 11.17"/>
      <sheetName val="Sumter 11.17"/>
      <sheetName val="5th Circuit Summary 10.17"/>
      <sheetName val="5th Circuit County Sum 10.17"/>
      <sheetName val="Citrus 10.17"/>
      <sheetName val="Hernando 10.17"/>
      <sheetName val="Lake 10.17"/>
      <sheetName val="Marion 10.17"/>
      <sheetName val="Sumter 10.17"/>
      <sheetName val="5th Circuit Summary 9.17"/>
      <sheetName val="5th Circuit County Sum 9.17"/>
      <sheetName val="Citrus 9.17"/>
      <sheetName val="Hernando 9.17"/>
      <sheetName val="Lake 9.17"/>
      <sheetName val="Marion 9.17"/>
      <sheetName val="Sumter 9.17"/>
      <sheetName val="5th Circuit Summary 8.17"/>
      <sheetName val="5th Circuit County Sum 8.17"/>
      <sheetName val="Citrus 8.17"/>
      <sheetName val="Hernando 8.17"/>
      <sheetName val="Lake 8.17"/>
      <sheetName val="Marion 8.17"/>
      <sheetName val="Sumter 8.17"/>
      <sheetName val="5th Circuit Summary 7.17"/>
      <sheetName val="5th Circuit County Sum 7.17"/>
      <sheetName val="Citrus 7.17"/>
      <sheetName val="Hernando 7.17"/>
      <sheetName val="Lake 7.17"/>
      <sheetName val="Marion 7.17"/>
      <sheetName val="Sumter 7.17"/>
      <sheetName val="5th Circuit Summary 6.17"/>
      <sheetName val="5th Circuit County Sum 6.17"/>
      <sheetName val="Citrus 6.17"/>
      <sheetName val="Hernando 6.17"/>
      <sheetName val="Lake 6.17"/>
      <sheetName val="Marion 6.17"/>
      <sheetName val="Sumter 6.17"/>
      <sheetName val="5th Circuit Summary 5.17"/>
      <sheetName val="5th Circuit County Sum 5.17"/>
      <sheetName val="Citrus 5.17"/>
      <sheetName val="Hernando 5.17"/>
      <sheetName val="Lake 5.17"/>
      <sheetName val="Marion 5.17"/>
      <sheetName val="Sumter 5.17"/>
      <sheetName val="5th Circuit Summary 4.17"/>
      <sheetName val="5th Circuit County Sum 4.17"/>
      <sheetName val="Citrus 4.17"/>
      <sheetName val="Hernando 4.17"/>
      <sheetName val="Lake 4.17"/>
      <sheetName val="Marion 4.17"/>
      <sheetName val="Sumter 4.17"/>
      <sheetName val="5th Circuit Summary 3.17"/>
      <sheetName val="5th Circuit County Sum 3.17"/>
      <sheetName val="Citrus 3.17"/>
      <sheetName val="Hernando 3.17"/>
      <sheetName val="Lake 3.17"/>
      <sheetName val="Marion 3.17"/>
      <sheetName val="Sumter 3.17"/>
      <sheetName val="5th Circuit Summary 2.17"/>
      <sheetName val="5th Circuit County Sum 2.17"/>
      <sheetName val="Citrus 2.17"/>
      <sheetName val="Hernando 2.17"/>
      <sheetName val="Lake 2.17"/>
      <sheetName val="Marion 2.17"/>
      <sheetName val="Sumter 2.17"/>
      <sheetName val="5th Circuit Summary 01.17"/>
      <sheetName val="5th Circuit County Sum 01.17"/>
      <sheetName val="Citrus 01.17"/>
      <sheetName val="Hernando 01.17"/>
      <sheetName val="Lake 01.17"/>
      <sheetName val="Marion 01.17"/>
      <sheetName val="Sumter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7">
          <cell r="B7">
            <v>1608</v>
          </cell>
        </row>
        <row r="9">
          <cell r="B9">
            <v>233</v>
          </cell>
        </row>
        <row r="16">
          <cell r="B16">
            <v>1365</v>
          </cell>
          <cell r="G16">
            <v>628</v>
          </cell>
          <cell r="H16">
            <v>492</v>
          </cell>
        </row>
        <row r="17">
          <cell r="G17">
            <v>136</v>
          </cell>
        </row>
        <row r="18">
          <cell r="H18">
            <v>151</v>
          </cell>
        </row>
        <row r="19">
          <cell r="H19">
            <v>14</v>
          </cell>
        </row>
        <row r="20">
          <cell r="H20">
            <v>17</v>
          </cell>
        </row>
        <row r="21">
          <cell r="G21">
            <v>779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12.17"/>
      <sheetName val="5th Circuit County Sum 12.17"/>
      <sheetName val="Citrus 12.17"/>
      <sheetName val="Hernando 12.17"/>
      <sheetName val="Lake 12.17"/>
      <sheetName val="Marion 12.17"/>
      <sheetName val="Sumter 12.17"/>
      <sheetName val="5th Circuit Summary 11.17"/>
      <sheetName val="5th Circuit County Sum 11.17"/>
      <sheetName val="Citrus 11.17"/>
      <sheetName val="Hernando 11.17"/>
      <sheetName val="Lake 11.17"/>
      <sheetName val="Marion 11.17"/>
      <sheetName val="Sumter 11.17"/>
      <sheetName val="5th Circuit Summary 10.17"/>
      <sheetName val="5th Circuit County Sum 10.17"/>
      <sheetName val="Citrus 10.17"/>
      <sheetName val="Hernando 10.17"/>
      <sheetName val="Lake 10.17"/>
      <sheetName val="Marion 10.17"/>
      <sheetName val="Sumter 10.17"/>
      <sheetName val="5th Circuit Summary 9.17"/>
      <sheetName val="5th Circuit County Sum 9.17"/>
      <sheetName val="Citrus 9.17"/>
      <sheetName val="Hernando 9.17"/>
      <sheetName val="Lake 9.17"/>
      <sheetName val="Marion 9.17"/>
      <sheetName val="Sumter 9.17"/>
      <sheetName val="5th Circuit Summary 8.17"/>
      <sheetName val="5th Circuit County Sum 8.17"/>
      <sheetName val="Citrus 8.17"/>
      <sheetName val="Hernando 8.17"/>
      <sheetName val="Lake 8.17"/>
      <sheetName val="Marion 8.17"/>
      <sheetName val="Sumter 8.17"/>
      <sheetName val="5th Circuit Summary 7.17"/>
      <sheetName val="5th Circuit County Sum 7.17"/>
      <sheetName val="Citrus 7.17"/>
      <sheetName val="Hernando 7.17"/>
      <sheetName val="Lake 7.17"/>
      <sheetName val="Marion 7.17"/>
      <sheetName val="Sumter 7.17"/>
      <sheetName val="5th Circuit Summary 6.17"/>
      <sheetName val="5th Circuit County Sum 6.17"/>
      <sheetName val="Citrus 6.17"/>
      <sheetName val="Hernando 6.17"/>
      <sheetName val="Lake 6.17"/>
      <sheetName val="Marion 6.17"/>
      <sheetName val="Sumter 6.17"/>
      <sheetName val="5th Circuit Summary 5.17"/>
      <sheetName val="5th Circuit County Sum 5.17"/>
      <sheetName val="Citrus 5.17"/>
      <sheetName val="Hernando 5.17"/>
      <sheetName val="Lake 5.17"/>
      <sheetName val="Marion 5.17"/>
      <sheetName val="Sumter 5.17"/>
      <sheetName val="5th Circuit Summary 4.17"/>
      <sheetName val="5th Circuit County Sum 4.17"/>
      <sheetName val="Citrus 4.17"/>
      <sheetName val="Hernando 4.17"/>
      <sheetName val="Lake 4.17"/>
      <sheetName val="Marion 4.17"/>
      <sheetName val="Sumter 4.17"/>
      <sheetName val="5th Circuit Summary 3.17"/>
      <sheetName val="5th Circuit County Sum 3.17"/>
      <sheetName val="Citrus 3.17"/>
      <sheetName val="Hernando 3.17"/>
      <sheetName val="Lake 3.17"/>
      <sheetName val="Marion 3.17"/>
      <sheetName val="Sumter 3.17"/>
      <sheetName val="5th Circuit Summary 2.17"/>
      <sheetName val="5th Circuit County Sum 2.17"/>
      <sheetName val="Citrus 2.17"/>
      <sheetName val="Hernando 2.17"/>
      <sheetName val="Lake 2.17"/>
      <sheetName val="Marion 2.17"/>
      <sheetName val="Sumter 2.17"/>
      <sheetName val="5th Circuit Summary 01.17"/>
      <sheetName val="5th Circuit County Sum 01.17"/>
      <sheetName val="Citrus 01.17"/>
      <sheetName val="Hernando 01.17"/>
      <sheetName val="Lake 01.17"/>
      <sheetName val="Marion 01.17"/>
      <sheetName val="Sumter 01.17"/>
    </sheetNames>
    <sheetDataSet>
      <sheetData sheetId="0">
        <row r="7">
          <cell r="B7">
            <v>1614</v>
          </cell>
        </row>
        <row r="9">
          <cell r="B9">
            <v>219</v>
          </cell>
        </row>
        <row r="16">
          <cell r="B16">
            <v>1384</v>
          </cell>
          <cell r="G16">
            <v>659</v>
          </cell>
          <cell r="H16">
            <v>502</v>
          </cell>
        </row>
        <row r="17">
          <cell r="G17">
            <v>157</v>
          </cell>
        </row>
        <row r="18">
          <cell r="H18">
            <v>128</v>
          </cell>
        </row>
        <row r="19">
          <cell r="H19">
            <v>2</v>
          </cell>
        </row>
        <row r="20">
          <cell r="H20">
            <v>7</v>
          </cell>
        </row>
        <row r="21">
          <cell r="G21">
            <v>787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B7">
            <v>1622</v>
          </cell>
        </row>
        <row r="9">
          <cell r="B9">
            <v>182</v>
          </cell>
        </row>
        <row r="16">
          <cell r="B16">
            <v>1426</v>
          </cell>
          <cell r="G16">
            <v>665</v>
          </cell>
          <cell r="H16">
            <v>512</v>
          </cell>
        </row>
        <row r="17">
          <cell r="G17">
            <v>153</v>
          </cell>
        </row>
        <row r="18">
          <cell r="H18">
            <v>128</v>
          </cell>
        </row>
        <row r="19">
          <cell r="H19">
            <v>16</v>
          </cell>
        </row>
        <row r="20">
          <cell r="H20">
            <v>8</v>
          </cell>
        </row>
        <row r="21">
          <cell r="G21">
            <v>793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7">
          <cell r="B7">
            <v>1566</v>
          </cell>
        </row>
        <row r="9">
          <cell r="B9">
            <v>185</v>
          </cell>
        </row>
        <row r="16">
          <cell r="B16">
            <v>1374</v>
          </cell>
          <cell r="G16">
            <v>651</v>
          </cell>
          <cell r="H16">
            <v>496</v>
          </cell>
        </row>
        <row r="17">
          <cell r="G17">
            <v>155</v>
          </cell>
        </row>
        <row r="18">
          <cell r="H18">
            <v>128</v>
          </cell>
        </row>
        <row r="19">
          <cell r="H19">
            <v>27</v>
          </cell>
        </row>
        <row r="20">
          <cell r="H20">
            <v>0</v>
          </cell>
        </row>
        <row r="21">
          <cell r="G21">
            <v>779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7">
          <cell r="B7">
            <v>1548</v>
          </cell>
        </row>
        <row r="9">
          <cell r="B9">
            <v>201</v>
          </cell>
        </row>
        <row r="16">
          <cell r="B16">
            <v>1338</v>
          </cell>
          <cell r="G16">
            <v>625</v>
          </cell>
          <cell r="H16">
            <v>481</v>
          </cell>
        </row>
        <row r="17">
          <cell r="G17">
            <v>144</v>
          </cell>
        </row>
        <row r="18">
          <cell r="H18">
            <v>128</v>
          </cell>
        </row>
        <row r="19">
          <cell r="H19">
            <v>2</v>
          </cell>
        </row>
        <row r="20">
          <cell r="H20">
            <v>0</v>
          </cell>
        </row>
        <row r="21">
          <cell r="G21">
            <v>753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7">
          <cell r="B7">
            <v>1537</v>
          </cell>
        </row>
        <row r="9">
          <cell r="B9">
            <v>193</v>
          </cell>
        </row>
        <row r="16">
          <cell r="B16">
            <v>1342</v>
          </cell>
          <cell r="G16">
            <v>631</v>
          </cell>
          <cell r="H16">
            <v>483</v>
          </cell>
        </row>
        <row r="17">
          <cell r="G17">
            <v>148</v>
          </cell>
        </row>
        <row r="18">
          <cell r="H18">
            <v>145</v>
          </cell>
        </row>
        <row r="19">
          <cell r="H19">
            <v>17</v>
          </cell>
        </row>
        <row r="20">
          <cell r="H20">
            <v>9</v>
          </cell>
        </row>
        <row r="21">
          <cell r="G21">
            <v>776</v>
          </cell>
        </row>
      </sheetData>
      <sheetData sheetId="29"/>
      <sheetData sheetId="30"/>
      <sheetData sheetId="31"/>
      <sheetData sheetId="32"/>
      <sheetData sheetId="33"/>
      <sheetData sheetId="34"/>
      <sheetData sheetId="35">
        <row r="7">
          <cell r="B7">
            <v>1553</v>
          </cell>
        </row>
        <row r="9">
          <cell r="B9">
            <v>200</v>
          </cell>
        </row>
        <row r="16">
          <cell r="B16">
            <v>1339</v>
          </cell>
          <cell r="G16">
            <v>613</v>
          </cell>
          <cell r="H16">
            <v>476</v>
          </cell>
        </row>
        <row r="17">
          <cell r="G17">
            <v>137</v>
          </cell>
        </row>
        <row r="18">
          <cell r="H18">
            <v>146</v>
          </cell>
        </row>
        <row r="19">
          <cell r="H19">
            <v>10</v>
          </cell>
        </row>
        <row r="20">
          <cell r="H20">
            <v>0</v>
          </cell>
        </row>
        <row r="21">
          <cell r="G21">
            <v>759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7">
          <cell r="B7">
            <v>1534</v>
          </cell>
        </row>
        <row r="9">
          <cell r="B9">
            <v>210</v>
          </cell>
        </row>
        <row r="16">
          <cell r="B16">
            <v>1323</v>
          </cell>
          <cell r="G16">
            <v>612</v>
          </cell>
          <cell r="H16">
            <v>487</v>
          </cell>
        </row>
        <row r="17">
          <cell r="G17">
            <v>125</v>
          </cell>
        </row>
        <row r="18">
          <cell r="H18">
            <v>147</v>
          </cell>
        </row>
        <row r="19">
          <cell r="H19">
            <v>15</v>
          </cell>
        </row>
        <row r="20">
          <cell r="H20">
            <v>11</v>
          </cell>
        </row>
        <row r="21">
          <cell r="G21">
            <v>759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7">
          <cell r="B7">
            <v>1594</v>
          </cell>
        </row>
        <row r="9">
          <cell r="B9">
            <v>222</v>
          </cell>
        </row>
        <row r="16">
          <cell r="B16">
            <v>1364</v>
          </cell>
          <cell r="G16">
            <v>612</v>
          </cell>
          <cell r="H16">
            <v>489</v>
          </cell>
        </row>
        <row r="17">
          <cell r="G17">
            <v>123</v>
          </cell>
        </row>
        <row r="18">
          <cell r="H18">
            <v>150</v>
          </cell>
        </row>
        <row r="19">
          <cell r="H19">
            <v>13</v>
          </cell>
        </row>
        <row r="20">
          <cell r="H20">
            <v>13</v>
          </cell>
        </row>
        <row r="21">
          <cell r="G21">
            <v>762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1.18"/>
      <sheetName val="5th Circuit County Sum 1.18"/>
      <sheetName val="Citrus 1.18"/>
      <sheetName val="Hernando 1.18"/>
      <sheetName val="Lake 1.18"/>
      <sheetName val="Marion 1.18"/>
      <sheetName val="Sumter 1.18"/>
    </sheetNames>
    <sheetDataSet>
      <sheetData sheetId="0">
        <row r="7">
          <cell r="B7">
            <v>1598</v>
          </cell>
        </row>
        <row r="9">
          <cell r="B9">
            <v>201</v>
          </cell>
        </row>
        <row r="16">
          <cell r="B16">
            <v>1379</v>
          </cell>
          <cell r="G16">
            <v>657</v>
          </cell>
          <cell r="H16">
            <v>507</v>
          </cell>
        </row>
        <row r="17">
          <cell r="G17">
            <v>150</v>
          </cell>
        </row>
        <row r="18">
          <cell r="H18">
            <v>126</v>
          </cell>
        </row>
        <row r="19">
          <cell r="H19">
            <v>5</v>
          </cell>
        </row>
        <row r="20">
          <cell r="H20">
            <v>4</v>
          </cell>
        </row>
        <row r="21">
          <cell r="G21">
            <v>783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12.17"/>
      <sheetName val="6th Circuit County Sum 12.17"/>
      <sheetName val="Pasco 12.17"/>
      <sheetName val="Pinellas 12.17"/>
      <sheetName val="6th Circuit Summary 11.17"/>
      <sheetName val="6th Circuit County Sum 11.17"/>
      <sheetName val="Pasco 11.17"/>
      <sheetName val="Pinellas 11.17"/>
      <sheetName val="6th Circuit Summary 10.17"/>
      <sheetName val="6th Circuit County Sum 10.17"/>
      <sheetName val="Pasco 10.17"/>
      <sheetName val="Pinellas 10.17"/>
      <sheetName val="6th Circuit Summary 9.17"/>
      <sheetName val="6th Circuit County Sum 9.17"/>
      <sheetName val="Pasco 9.17"/>
      <sheetName val="Pinellas 9.17"/>
      <sheetName val="6th Circuit Summary 8.17"/>
      <sheetName val="6th Circuit County Sum 8.17"/>
      <sheetName val="Pasco 8.17"/>
      <sheetName val="Pinellas 8.17"/>
      <sheetName val="6th Circuit Summary 7.17"/>
      <sheetName val="6th Circuit County Sum 7.17"/>
      <sheetName val="Pasco 7.17"/>
      <sheetName val="Pinellas 7.17"/>
      <sheetName val="6th Circuit Summary 6.17"/>
      <sheetName val="6th Circuit County Sum 6.17"/>
      <sheetName val="Pasco 6.17"/>
      <sheetName val="Pinellas 6.17"/>
      <sheetName val="6th Circuit Summary 5.17"/>
      <sheetName val="6th Circuit County Sum 5.17"/>
      <sheetName val="Pasco 5.17"/>
      <sheetName val="Pinellas 5.17"/>
      <sheetName val="6th Circuit Summary 4.17"/>
      <sheetName val="6th Circuit County Sum 4.17"/>
      <sheetName val="Pasco 4.17"/>
      <sheetName val="Pinellas 4.17"/>
      <sheetName val="6th Circuit Summary 3.17"/>
      <sheetName val="6th Circuit County Sum 3.17"/>
      <sheetName val="Pasco 3.17"/>
      <sheetName val="Pinellas 3.17"/>
      <sheetName val="6th Circuit Summary 2.17"/>
      <sheetName val="6th Circuit County Sum 2.17"/>
      <sheetName val="Pasco 2.17"/>
      <sheetName val="Pinellas 2.17"/>
      <sheetName val="6th Circuit Summary 01.17"/>
      <sheetName val="6th Circuit County Sum 01.17"/>
      <sheetName val="Pasco 01.17"/>
      <sheetName val="Pinellas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7">
          <cell r="B7">
            <v>1734</v>
          </cell>
        </row>
        <row r="9">
          <cell r="B9">
            <v>373</v>
          </cell>
        </row>
        <row r="16">
          <cell r="B16">
            <v>1354</v>
          </cell>
          <cell r="G16">
            <v>787</v>
          </cell>
          <cell r="H16">
            <v>660</v>
          </cell>
        </row>
        <row r="17">
          <cell r="G17">
            <v>127</v>
          </cell>
        </row>
        <row r="18">
          <cell r="H18">
            <v>120</v>
          </cell>
        </row>
        <row r="19">
          <cell r="H19">
            <v>31</v>
          </cell>
        </row>
        <row r="20">
          <cell r="H20">
            <v>12</v>
          </cell>
        </row>
        <row r="21">
          <cell r="G21">
            <v>907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12.17"/>
      <sheetName val="6th Circuit County Sum 12.17"/>
      <sheetName val="Pasco 12.17"/>
      <sheetName val="Pinellas 12.17"/>
      <sheetName val="6th Circuit Summary 11.17"/>
      <sheetName val="6th Circuit County Sum 11.17"/>
      <sheetName val="Pasco 11.17"/>
      <sheetName val="Pinellas 11.17"/>
      <sheetName val="6th Circuit Summary 10.17"/>
      <sheetName val="6th Circuit County Sum 10.17"/>
      <sheetName val="Pasco 10.17"/>
      <sheetName val="Pinellas 10.17"/>
      <sheetName val="6th Circuit Summary 9.17"/>
      <sheetName val="6th Circuit County Sum 9.17"/>
      <sheetName val="Pasco 9.17"/>
      <sheetName val="Pinellas 9.17"/>
      <sheetName val="6th Circuit Summary 8.17"/>
      <sheetName val="6th Circuit County Sum 8.17"/>
      <sheetName val="Pasco 8.17"/>
      <sheetName val="Pinellas 8.17"/>
      <sheetName val="6th Circuit Summary 7.17"/>
      <sheetName val="6th Circuit County Sum 7.17"/>
      <sheetName val="Pasco 7.17"/>
      <sheetName val="Pinellas 7.17"/>
      <sheetName val="6th Circuit Summary 6.17"/>
      <sheetName val="6th Circuit County Sum 6.17"/>
      <sheetName val="Pasco 6.17"/>
      <sheetName val="Pinellas 6.17"/>
      <sheetName val="6th Circuit Summary 5.17"/>
      <sheetName val="6th Circuit County Sum 5.17"/>
      <sheetName val="Pasco 5.17"/>
      <sheetName val="Pinellas 5.17"/>
      <sheetName val="6th Circuit Summary 4.17"/>
      <sheetName val="6th Circuit County Sum 4.17"/>
      <sheetName val="Pasco 4.17"/>
      <sheetName val="Pinellas 4.17"/>
      <sheetName val="6th Circuit Summary 3.17"/>
      <sheetName val="6th Circuit County Sum 3.17"/>
      <sheetName val="Pasco 3.17"/>
      <sheetName val="Pinellas 3.17"/>
      <sheetName val="6th Circuit Summary 2.17"/>
      <sheetName val="6th Circuit County Sum 2.17"/>
      <sheetName val="Pasco 2.17"/>
      <sheetName val="Pinellas 2.17"/>
      <sheetName val="6th Circuit Summary 01.17"/>
      <sheetName val="6th Circuit County Sum 01.17"/>
      <sheetName val="Pasco 01.17"/>
      <sheetName val="Pinellas 01.17"/>
    </sheetNames>
    <sheetDataSet>
      <sheetData sheetId="0">
        <row r="7">
          <cell r="B7">
            <v>1642</v>
          </cell>
        </row>
        <row r="9">
          <cell r="B9">
            <v>327</v>
          </cell>
        </row>
        <row r="16">
          <cell r="B16">
            <v>1309</v>
          </cell>
          <cell r="G16">
            <v>793</v>
          </cell>
          <cell r="H16">
            <v>644</v>
          </cell>
        </row>
        <row r="17">
          <cell r="G17">
            <v>149</v>
          </cell>
        </row>
        <row r="18">
          <cell r="H18">
            <v>118</v>
          </cell>
        </row>
        <row r="19">
          <cell r="H19">
            <v>11</v>
          </cell>
        </row>
        <row r="20">
          <cell r="H20">
            <v>11</v>
          </cell>
        </row>
        <row r="21">
          <cell r="G21">
            <v>911</v>
          </cell>
        </row>
      </sheetData>
      <sheetData sheetId="1"/>
      <sheetData sheetId="2"/>
      <sheetData sheetId="3"/>
      <sheetData sheetId="4">
        <row r="7">
          <cell r="B7">
            <v>1663</v>
          </cell>
        </row>
        <row r="9">
          <cell r="B9">
            <v>369</v>
          </cell>
        </row>
        <row r="16">
          <cell r="B16">
            <v>1287</v>
          </cell>
          <cell r="G16">
            <v>797</v>
          </cell>
          <cell r="H16">
            <v>648</v>
          </cell>
        </row>
        <row r="17">
          <cell r="G17">
            <v>149</v>
          </cell>
        </row>
        <row r="18">
          <cell r="H18">
            <v>129</v>
          </cell>
        </row>
        <row r="19">
          <cell r="H19">
            <v>26</v>
          </cell>
        </row>
        <row r="20">
          <cell r="H20">
            <v>10</v>
          </cell>
        </row>
        <row r="21">
          <cell r="G21">
            <v>926</v>
          </cell>
        </row>
      </sheetData>
      <sheetData sheetId="5"/>
      <sheetData sheetId="6"/>
      <sheetData sheetId="7"/>
      <sheetData sheetId="8">
        <row r="7">
          <cell r="B7">
            <v>1683</v>
          </cell>
        </row>
        <row r="9">
          <cell r="B9">
            <v>368</v>
          </cell>
        </row>
        <row r="16">
          <cell r="B16">
            <v>1305</v>
          </cell>
          <cell r="G16">
            <v>779</v>
          </cell>
          <cell r="H16">
            <v>635</v>
          </cell>
        </row>
        <row r="17">
          <cell r="G17">
            <v>144</v>
          </cell>
        </row>
        <row r="18">
          <cell r="H18">
            <v>129</v>
          </cell>
        </row>
        <row r="19">
          <cell r="H19">
            <v>12</v>
          </cell>
        </row>
        <row r="20">
          <cell r="H20">
            <v>10</v>
          </cell>
        </row>
        <row r="21">
          <cell r="G21">
            <v>908</v>
          </cell>
        </row>
      </sheetData>
      <sheetData sheetId="9"/>
      <sheetData sheetId="10"/>
      <sheetData sheetId="11"/>
      <sheetData sheetId="12">
        <row r="7">
          <cell r="B7">
            <v>1666</v>
          </cell>
        </row>
        <row r="9">
          <cell r="B9">
            <v>362</v>
          </cell>
        </row>
        <row r="16">
          <cell r="B16">
            <v>1293</v>
          </cell>
          <cell r="G16">
            <v>775</v>
          </cell>
          <cell r="H16">
            <v>640</v>
          </cell>
        </row>
        <row r="17">
          <cell r="G17">
            <v>135</v>
          </cell>
        </row>
        <row r="18">
          <cell r="H18">
            <v>130</v>
          </cell>
        </row>
        <row r="19">
          <cell r="H19">
            <v>5</v>
          </cell>
        </row>
        <row r="20">
          <cell r="H20">
            <v>10</v>
          </cell>
        </row>
        <row r="21">
          <cell r="G21">
            <v>905</v>
          </cell>
        </row>
      </sheetData>
      <sheetData sheetId="13"/>
      <sheetData sheetId="14"/>
      <sheetData sheetId="15"/>
      <sheetData sheetId="16">
        <row r="7">
          <cell r="B7">
            <v>1716</v>
          </cell>
        </row>
        <row r="9">
          <cell r="B9">
            <v>353</v>
          </cell>
        </row>
        <row r="16">
          <cell r="B16">
            <v>1361</v>
          </cell>
          <cell r="G16">
            <v>799</v>
          </cell>
          <cell r="H16">
            <v>651</v>
          </cell>
        </row>
        <row r="17">
          <cell r="G17">
            <v>148</v>
          </cell>
        </row>
        <row r="18">
          <cell r="H18">
            <v>127</v>
          </cell>
        </row>
        <row r="19">
          <cell r="H19">
            <v>24</v>
          </cell>
        </row>
        <row r="20">
          <cell r="H20">
            <v>12</v>
          </cell>
        </row>
        <row r="21">
          <cell r="G21">
            <v>926</v>
          </cell>
        </row>
      </sheetData>
      <sheetData sheetId="17"/>
      <sheetData sheetId="18"/>
      <sheetData sheetId="19"/>
      <sheetData sheetId="20">
        <row r="7">
          <cell r="B7">
            <v>1720</v>
          </cell>
        </row>
        <row r="9">
          <cell r="B9">
            <v>395</v>
          </cell>
        </row>
        <row r="16">
          <cell r="B16">
            <v>1322</v>
          </cell>
          <cell r="G16">
            <v>794</v>
          </cell>
          <cell r="H16">
            <v>635</v>
          </cell>
        </row>
        <row r="17">
          <cell r="G17">
            <v>159</v>
          </cell>
        </row>
        <row r="18">
          <cell r="H18">
            <v>119</v>
          </cell>
        </row>
        <row r="19">
          <cell r="H19">
            <v>11</v>
          </cell>
        </row>
        <row r="20">
          <cell r="H20">
            <v>10</v>
          </cell>
        </row>
        <row r="21">
          <cell r="G21">
            <v>913</v>
          </cell>
        </row>
      </sheetData>
      <sheetData sheetId="21"/>
      <sheetData sheetId="22"/>
      <sheetData sheetId="23"/>
      <sheetData sheetId="24">
        <row r="7">
          <cell r="B7">
            <v>1728</v>
          </cell>
        </row>
        <row r="9">
          <cell r="B9">
            <v>397</v>
          </cell>
        </row>
        <row r="16">
          <cell r="B16">
            <v>1326</v>
          </cell>
          <cell r="G16">
            <v>788</v>
          </cell>
          <cell r="H16">
            <v>644</v>
          </cell>
        </row>
        <row r="17">
          <cell r="G17">
            <v>144</v>
          </cell>
        </row>
        <row r="18">
          <cell r="H18">
            <v>119</v>
          </cell>
        </row>
        <row r="19">
          <cell r="H19">
            <v>19</v>
          </cell>
        </row>
        <row r="20">
          <cell r="H20">
            <v>4</v>
          </cell>
        </row>
        <row r="21">
          <cell r="G21">
            <v>907</v>
          </cell>
        </row>
      </sheetData>
      <sheetData sheetId="25"/>
      <sheetData sheetId="26"/>
      <sheetData sheetId="27"/>
      <sheetData sheetId="28">
        <row r="7">
          <cell r="B7">
            <v>1721</v>
          </cell>
        </row>
        <row r="9">
          <cell r="B9">
            <v>387</v>
          </cell>
        </row>
        <row r="16">
          <cell r="B16">
            <v>1328</v>
          </cell>
          <cell r="G16">
            <v>778</v>
          </cell>
          <cell r="H16">
            <v>650</v>
          </cell>
        </row>
        <row r="17">
          <cell r="G17">
            <v>128</v>
          </cell>
        </row>
        <row r="18">
          <cell r="H18">
            <v>120</v>
          </cell>
        </row>
        <row r="19">
          <cell r="H19">
            <v>4</v>
          </cell>
        </row>
        <row r="20">
          <cell r="H20">
            <v>13</v>
          </cell>
        </row>
        <row r="21">
          <cell r="G21">
            <v>898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1.18"/>
      <sheetName val="6th Circuit County Sum 1.18"/>
      <sheetName val="Pasco 1.18"/>
      <sheetName val="Pinellas 1.18"/>
    </sheetNames>
    <sheetDataSet>
      <sheetData sheetId="0">
        <row r="7">
          <cell r="B7">
            <v>1622</v>
          </cell>
        </row>
        <row r="9">
          <cell r="B9">
            <v>320</v>
          </cell>
        </row>
        <row r="16">
          <cell r="B16">
            <v>1291</v>
          </cell>
          <cell r="G16">
            <v>788</v>
          </cell>
          <cell r="H16">
            <v>633</v>
          </cell>
        </row>
        <row r="17">
          <cell r="G17">
            <v>155</v>
          </cell>
        </row>
        <row r="18">
          <cell r="H18">
            <v>121</v>
          </cell>
        </row>
        <row r="19">
          <cell r="H19">
            <v>5</v>
          </cell>
        </row>
        <row r="20">
          <cell r="H20">
            <v>12</v>
          </cell>
        </row>
        <row r="21">
          <cell r="G21">
            <v>909</v>
          </cell>
        </row>
      </sheetData>
      <sheetData sheetId="1"/>
      <sheetData sheetId="2"/>
      <sheetData sheetId="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12.17"/>
      <sheetName val="7th Circuit County Sum 12.17"/>
      <sheetName val="Flagler 12.17"/>
      <sheetName val="Putnam 12.17"/>
      <sheetName val="St. Johns 12.17"/>
      <sheetName val="Volusia 12.17"/>
      <sheetName val="7th Circuit Summary 11.17"/>
      <sheetName val="7th Circuit County Sum 11.17"/>
      <sheetName val="Flagler 11.17"/>
      <sheetName val="Putnam 11.17"/>
      <sheetName val="St. Johns 11.17"/>
      <sheetName val="Volusia 11.17"/>
      <sheetName val="7th Circuit Summary 10.17"/>
      <sheetName val="7th Circuit County Sum 10.17"/>
      <sheetName val="Flagler 10.17"/>
      <sheetName val="Putnam 10.17"/>
      <sheetName val="St. Johns 10.17"/>
      <sheetName val="Volusia 10.17"/>
      <sheetName val="7th Circuit Summary 9.17"/>
      <sheetName val="7th Circuit County Sum 9.17"/>
      <sheetName val="Flagler 9.17"/>
      <sheetName val="Putnam 9.17"/>
      <sheetName val="St. Johns 9.17"/>
      <sheetName val="Volusia 9.17"/>
      <sheetName val="7th Circuit Summary 8.17"/>
      <sheetName val="7th Circuit County Sum 8.17"/>
      <sheetName val="Flagler 8.17"/>
      <sheetName val="Putnam 8.17"/>
      <sheetName val="St. Johns 8.17"/>
      <sheetName val="Volusia 8.17"/>
      <sheetName val="7th Circuit Summary 7.17"/>
      <sheetName val="7th Circuit County Sum 7.17"/>
      <sheetName val="Flagler 7.17"/>
      <sheetName val="Putnam 7.17"/>
      <sheetName val="St. Johns 7.17"/>
      <sheetName val="Volusia 7.17"/>
      <sheetName val="7th Circuit Summary 6.17"/>
      <sheetName val="7th Circuit County Sum 6.17"/>
      <sheetName val="Flagler 6.17"/>
      <sheetName val="Putnam 6.17"/>
      <sheetName val="St. Johns 6.17"/>
      <sheetName val="Volusia 6.17"/>
      <sheetName val="7th Circuit Summary 5.17"/>
      <sheetName val="7th Circuit County Sum 5.17"/>
      <sheetName val="Flagler 5.17"/>
      <sheetName val="Putnam 5.17"/>
      <sheetName val="St. Johns 5.17"/>
      <sheetName val="Volusia 5.17"/>
      <sheetName val="7th Circuit Summary 4.17"/>
      <sheetName val="7th Circuit County Sum 4.17"/>
      <sheetName val="Flagler 4.17"/>
      <sheetName val="Putnam 4.17"/>
      <sheetName val="St. Johns 4.17"/>
      <sheetName val="Volusia 4.17"/>
      <sheetName val="7th Circuit Summary 3.17"/>
      <sheetName val="7th Circuit County Sum 3.17"/>
      <sheetName val="Flagler 3.17"/>
      <sheetName val="Putnam 3.17"/>
      <sheetName val="St. Johns 3.17"/>
      <sheetName val="Volusia 3.17"/>
      <sheetName val="7th Circuit Summary 2.17"/>
      <sheetName val="7th Circuit County Sum 2.17"/>
      <sheetName val="Flagler 2.17"/>
      <sheetName val="Putnam 2.17"/>
      <sheetName val="St. Johns 2.17"/>
      <sheetName val="Volusia 2.17"/>
      <sheetName val="7th Circuit Summary 01.17"/>
      <sheetName val="7th Circuit County Sum 01.17"/>
      <sheetName val="Flagler 01.17"/>
      <sheetName val="Putnam 01.17"/>
      <sheetName val="St. Johns 01.17"/>
      <sheetName val="Volusia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B7">
            <v>1383</v>
          </cell>
        </row>
        <row r="9">
          <cell r="B9">
            <v>242</v>
          </cell>
        </row>
        <row r="16">
          <cell r="B16">
            <v>1140</v>
          </cell>
          <cell r="G16">
            <v>466</v>
          </cell>
          <cell r="H16">
            <v>389</v>
          </cell>
        </row>
        <row r="17">
          <cell r="G17">
            <v>77</v>
          </cell>
        </row>
        <row r="18">
          <cell r="H18">
            <v>24</v>
          </cell>
        </row>
        <row r="19">
          <cell r="H19">
            <v>17</v>
          </cell>
        </row>
        <row r="20">
          <cell r="H20">
            <v>19</v>
          </cell>
        </row>
        <row r="21">
          <cell r="G21">
            <v>490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12.17"/>
      <sheetName val="7th Circuit County Sum 12.17"/>
      <sheetName val="Flagler 12.17"/>
      <sheetName val="Putnam 12.17"/>
      <sheetName val="St. Johns 12.17"/>
      <sheetName val="Volusia 12.17"/>
      <sheetName val="7th Circuit Summary 11.17"/>
      <sheetName val="7th Circuit County Sum 11.17"/>
      <sheetName val="Flagler 11.17"/>
      <sheetName val="Putnam 11.17"/>
      <sheetName val="St. Johns 11.17"/>
      <sheetName val="Volusia 11.17"/>
      <sheetName val="7th Circuit Summary 10.17"/>
      <sheetName val="7th Circuit County Sum 10.17"/>
      <sheetName val="Flagler 10.17"/>
      <sheetName val="Putnam 10.17"/>
      <sheetName val="St. Johns 10.17"/>
      <sheetName val="Volusia 10.17"/>
      <sheetName val="7th Circuit Summary 9.17"/>
      <sheetName val="7th Circuit County Sum 9.17"/>
      <sheetName val="Flagler 9.17"/>
      <sheetName val="Putnam 9.17"/>
      <sheetName val="St. Johns 9.17"/>
      <sheetName val="Volusia 9.17"/>
      <sheetName val="7th Circuit Summary 8.17"/>
      <sheetName val="7th Circuit County Sum 8.17"/>
      <sheetName val="Flagler 8.17"/>
      <sheetName val="Putnam 8.17"/>
      <sheetName val="St. Johns 8.17"/>
      <sheetName val="Volusia 8.17"/>
      <sheetName val="7th Circuit Summary 7.17"/>
      <sheetName val="7th Circuit County Sum 7.17"/>
      <sheetName val="Flagler 7.17"/>
      <sheetName val="Putnam 7.17"/>
      <sheetName val="St. Johns 7.17"/>
      <sheetName val="Volusia 7.17"/>
      <sheetName val="7th Circuit Summary 6.17"/>
      <sheetName val="7th Circuit County Sum 6.17"/>
      <sheetName val="Flagler 6.17"/>
      <sheetName val="Putnam 6.17"/>
      <sheetName val="St. Johns 6.17"/>
      <sheetName val="Volusia 6.17"/>
      <sheetName val="7th Circuit Summary 5.17"/>
      <sheetName val="7th Circuit County Sum 5.17"/>
      <sheetName val="Flagler 5.17"/>
      <sheetName val="Putnam 5.17"/>
      <sheetName val="St. Johns 5.17"/>
      <sheetName val="Volusia 5.17"/>
      <sheetName val="7th Circuit Summary 4.17"/>
      <sheetName val="7th Circuit County Sum 4.17"/>
      <sheetName val="Flagler 4.17"/>
      <sheetName val="Putnam 4.17"/>
      <sheetName val="St. Johns 4.17"/>
      <sheetName val="Volusia 4.17"/>
      <sheetName val="7th Circuit Summary 3.17"/>
      <sheetName val="7th Circuit County Sum 3.17"/>
      <sheetName val="Flagler 3.17"/>
      <sheetName val="Putnam 3.17"/>
      <sheetName val="St. Johns 3.17"/>
      <sheetName val="Volusia 3.17"/>
      <sheetName val="7th Circuit Summary 2.17"/>
      <sheetName val="7th Circuit County Sum 2.17"/>
      <sheetName val="Flagler 2.17"/>
      <sheetName val="Putnam 2.17"/>
      <sheetName val="St. Johns 2.17"/>
      <sheetName val="Volusia 2.17"/>
      <sheetName val="7th Circuit Summary 01.17"/>
      <sheetName val="7th Circuit County Sum 01.17"/>
      <sheetName val="Flagler 01.17"/>
      <sheetName val="Putnam 01.17"/>
      <sheetName val="St. Johns 01.17"/>
      <sheetName val="Volusia 01.17"/>
    </sheetNames>
    <sheetDataSet>
      <sheetData sheetId="0">
        <row r="7">
          <cell r="B7">
            <v>1361</v>
          </cell>
        </row>
        <row r="9">
          <cell r="B9">
            <v>277</v>
          </cell>
        </row>
        <row r="16">
          <cell r="B16">
            <v>1071</v>
          </cell>
          <cell r="G16">
            <v>494</v>
          </cell>
          <cell r="H16">
            <v>388</v>
          </cell>
        </row>
        <row r="17">
          <cell r="G17">
            <v>106</v>
          </cell>
        </row>
        <row r="18">
          <cell r="H18">
            <v>18</v>
          </cell>
        </row>
        <row r="19">
          <cell r="H19">
            <v>11</v>
          </cell>
        </row>
        <row r="20">
          <cell r="H20">
            <v>3</v>
          </cell>
        </row>
        <row r="21">
          <cell r="G21">
            <v>512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7">
            <v>1341</v>
          </cell>
        </row>
        <row r="9">
          <cell r="B9">
            <v>248</v>
          </cell>
        </row>
        <row r="16">
          <cell r="B16">
            <v>1093</v>
          </cell>
          <cell r="G16">
            <v>485</v>
          </cell>
          <cell r="H16">
            <v>392</v>
          </cell>
        </row>
        <row r="17">
          <cell r="G17">
            <v>93</v>
          </cell>
        </row>
        <row r="18">
          <cell r="H18">
            <v>18</v>
          </cell>
        </row>
        <row r="19">
          <cell r="H19">
            <v>13</v>
          </cell>
        </row>
        <row r="20">
          <cell r="H20">
            <v>1</v>
          </cell>
        </row>
        <row r="21">
          <cell r="G21">
            <v>503</v>
          </cell>
        </row>
      </sheetData>
      <sheetData sheetId="7"/>
      <sheetData sheetId="8"/>
      <sheetData sheetId="9"/>
      <sheetData sheetId="10"/>
      <sheetData sheetId="11"/>
      <sheetData sheetId="12">
        <row r="7">
          <cell r="B7">
            <v>1361</v>
          </cell>
        </row>
        <row r="9">
          <cell r="B9">
            <v>269</v>
          </cell>
        </row>
        <row r="16">
          <cell r="B16">
            <v>1088</v>
          </cell>
          <cell r="G16">
            <v>502</v>
          </cell>
          <cell r="H16">
            <v>393</v>
          </cell>
        </row>
        <row r="17">
          <cell r="G17">
            <v>109</v>
          </cell>
        </row>
        <row r="18">
          <cell r="H18">
            <v>18</v>
          </cell>
        </row>
        <row r="19">
          <cell r="H19">
            <v>27</v>
          </cell>
        </row>
        <row r="20">
          <cell r="H20">
            <v>27</v>
          </cell>
        </row>
        <row r="21">
          <cell r="G21">
            <v>520</v>
          </cell>
        </row>
      </sheetData>
      <sheetData sheetId="13"/>
      <sheetData sheetId="14"/>
      <sheetData sheetId="15"/>
      <sheetData sheetId="16"/>
      <sheetData sheetId="17"/>
      <sheetData sheetId="18">
        <row r="7">
          <cell r="B7">
            <v>1369</v>
          </cell>
        </row>
        <row r="9">
          <cell r="B9">
            <v>266</v>
          </cell>
        </row>
        <row r="16">
          <cell r="B16">
            <v>1101</v>
          </cell>
          <cell r="G16">
            <v>475</v>
          </cell>
          <cell r="H16">
            <v>381</v>
          </cell>
        </row>
        <row r="17">
          <cell r="G17">
            <v>94</v>
          </cell>
        </row>
        <row r="18">
          <cell r="H18">
            <v>20</v>
          </cell>
        </row>
        <row r="19">
          <cell r="H19">
            <v>0</v>
          </cell>
        </row>
        <row r="20">
          <cell r="H20">
            <v>1</v>
          </cell>
        </row>
        <row r="21">
          <cell r="G21">
            <v>495</v>
          </cell>
        </row>
      </sheetData>
      <sheetData sheetId="19"/>
      <sheetData sheetId="20"/>
      <sheetData sheetId="21"/>
      <sheetData sheetId="22"/>
      <sheetData sheetId="23"/>
      <sheetData sheetId="24">
        <row r="7">
          <cell r="B7">
            <v>1357</v>
          </cell>
        </row>
        <row r="9">
          <cell r="B9">
            <v>244</v>
          </cell>
        </row>
        <row r="16">
          <cell r="B16">
            <v>1113</v>
          </cell>
          <cell r="G16">
            <v>490</v>
          </cell>
          <cell r="H16">
            <v>391</v>
          </cell>
        </row>
        <row r="17">
          <cell r="G17">
            <v>99</v>
          </cell>
        </row>
        <row r="18">
          <cell r="H18">
            <v>20</v>
          </cell>
        </row>
        <row r="19">
          <cell r="H19">
            <v>15</v>
          </cell>
        </row>
        <row r="20">
          <cell r="H20">
            <v>13</v>
          </cell>
        </row>
        <row r="21">
          <cell r="G21">
            <v>510</v>
          </cell>
        </row>
      </sheetData>
      <sheetData sheetId="25"/>
      <sheetData sheetId="26"/>
      <sheetData sheetId="27"/>
      <sheetData sheetId="28"/>
      <sheetData sheetId="29"/>
      <sheetData sheetId="30">
        <row r="7">
          <cell r="B7">
            <v>1381</v>
          </cell>
        </row>
        <row r="9">
          <cell r="B9">
            <v>252</v>
          </cell>
        </row>
        <row r="16">
          <cell r="B16">
            <v>1126</v>
          </cell>
          <cell r="G16">
            <v>484</v>
          </cell>
          <cell r="H16">
            <v>391</v>
          </cell>
        </row>
        <row r="17">
          <cell r="G17">
            <v>93</v>
          </cell>
        </row>
        <row r="18">
          <cell r="H18">
            <v>22</v>
          </cell>
        </row>
        <row r="19">
          <cell r="H19">
            <v>13</v>
          </cell>
        </row>
        <row r="20">
          <cell r="H20">
            <v>2</v>
          </cell>
        </row>
        <row r="21">
          <cell r="G21">
            <v>506</v>
          </cell>
        </row>
      </sheetData>
      <sheetData sheetId="31"/>
      <sheetData sheetId="32"/>
      <sheetData sheetId="33"/>
      <sheetData sheetId="34"/>
      <sheetData sheetId="35"/>
      <sheetData sheetId="36">
        <row r="7">
          <cell r="B7">
            <v>1395</v>
          </cell>
        </row>
        <row r="9">
          <cell r="B9">
            <v>267</v>
          </cell>
        </row>
        <row r="16">
          <cell r="B16">
            <v>1128</v>
          </cell>
          <cell r="G16">
            <v>479</v>
          </cell>
          <cell r="H16">
            <v>392</v>
          </cell>
        </row>
        <row r="17">
          <cell r="G17">
            <v>87</v>
          </cell>
        </row>
        <row r="18">
          <cell r="H18">
            <v>22</v>
          </cell>
        </row>
        <row r="19">
          <cell r="H19">
            <v>16</v>
          </cell>
        </row>
        <row r="20">
          <cell r="H20">
            <v>7</v>
          </cell>
        </row>
        <row r="21">
          <cell r="G21">
            <v>501</v>
          </cell>
        </row>
      </sheetData>
      <sheetData sheetId="37"/>
      <sheetData sheetId="38"/>
      <sheetData sheetId="39"/>
      <sheetData sheetId="40"/>
      <sheetData sheetId="41"/>
      <sheetData sheetId="42">
        <row r="7">
          <cell r="B7">
            <v>1411</v>
          </cell>
        </row>
        <row r="9">
          <cell r="B9">
            <v>280</v>
          </cell>
        </row>
        <row r="16">
          <cell r="B16">
            <v>1130</v>
          </cell>
          <cell r="G16">
            <v>471</v>
          </cell>
          <cell r="H16">
            <v>391</v>
          </cell>
        </row>
        <row r="17">
          <cell r="G17">
            <v>80</v>
          </cell>
        </row>
        <row r="18">
          <cell r="H18">
            <v>24</v>
          </cell>
        </row>
        <row r="19">
          <cell r="H19">
            <v>9</v>
          </cell>
        </row>
        <row r="20">
          <cell r="H20">
            <v>11</v>
          </cell>
        </row>
        <row r="21">
          <cell r="G21">
            <v>495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1.18"/>
      <sheetName val="7th Circuit County Sum 1.18"/>
      <sheetName val="Flagler 1.18"/>
      <sheetName val="Putnam 1.18"/>
      <sheetName val="St. Johns 1.18"/>
      <sheetName val="Volusia 1.18"/>
    </sheetNames>
    <sheetDataSet>
      <sheetData sheetId="0">
        <row r="7">
          <cell r="B7">
            <v>1341</v>
          </cell>
        </row>
        <row r="9">
          <cell r="B9">
            <v>280</v>
          </cell>
        </row>
        <row r="16">
          <cell r="B16">
            <v>1059</v>
          </cell>
          <cell r="G16">
            <v>500</v>
          </cell>
          <cell r="H16">
            <v>401</v>
          </cell>
        </row>
        <row r="17">
          <cell r="G17">
            <v>99</v>
          </cell>
        </row>
        <row r="18">
          <cell r="H18">
            <v>15</v>
          </cell>
        </row>
        <row r="19">
          <cell r="H19">
            <v>19</v>
          </cell>
        </row>
        <row r="20">
          <cell r="H20">
            <v>3</v>
          </cell>
        </row>
        <row r="21">
          <cell r="G21">
            <v>515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12.17"/>
      <sheetName val="8th Circuit County Sum 12.17"/>
      <sheetName val="Alachua 12.17"/>
      <sheetName val="Baker 12.17"/>
      <sheetName val="Bradford 12.17"/>
      <sheetName val="Gilchrist 12.17"/>
      <sheetName val="Levy 12.17"/>
      <sheetName val="Union 12.17"/>
      <sheetName val="8th Circuit Summary 11.17"/>
      <sheetName val="8th Circuit County Sum 11.17"/>
      <sheetName val="Alachua 11.17"/>
      <sheetName val="Baker 11.17"/>
      <sheetName val="Bradford 11.17"/>
      <sheetName val="Gilchrist 11.17"/>
      <sheetName val="Levy 11.17"/>
      <sheetName val="Union 11.17"/>
      <sheetName val="8th Circuit Summary 10.17"/>
      <sheetName val="8th Circuit County Sum 10.17"/>
      <sheetName val="Alachua 10.17"/>
      <sheetName val="Baker 10.17"/>
      <sheetName val="Bradford 10.17"/>
      <sheetName val="Gilchrist 10.17"/>
      <sheetName val="Levy 10.17"/>
      <sheetName val="Union 10.17"/>
      <sheetName val="8th Circuit Summary 9.17"/>
      <sheetName val="8th Circuit County Sum 9.17"/>
      <sheetName val="Alachua 9.17"/>
      <sheetName val="Baker 9.17"/>
      <sheetName val="Bradford 9.17"/>
      <sheetName val="Gilchrist 9.17"/>
      <sheetName val="Levy 9.17"/>
      <sheetName val="Union 9.17"/>
      <sheetName val="8th Circuit Summary 8.17"/>
      <sheetName val="8th Circuit County Sum 8.17"/>
      <sheetName val="Alachua 8.17"/>
      <sheetName val="Baker 8.17"/>
      <sheetName val="Bradford 8.17"/>
      <sheetName val="Gilchrist 8.17"/>
      <sheetName val="Levy 8.17"/>
      <sheetName val="Union 8.17"/>
      <sheetName val="8th Circuit Summary 7.17"/>
      <sheetName val="8th Circuit County Sum 7.17"/>
      <sheetName val="Alachua 7.17"/>
      <sheetName val="Baker 7.17"/>
      <sheetName val="Bradford 7.17"/>
      <sheetName val="Gilchrist 7.17"/>
      <sheetName val="Levy 7.17"/>
      <sheetName val="Union 7.17"/>
      <sheetName val="8th Circuit Summary 6.17"/>
      <sheetName val="8th Circuit County Sum 6.17"/>
      <sheetName val="Alachua 6.17"/>
      <sheetName val="Baker 6.17"/>
      <sheetName val="Bradford 6.17"/>
      <sheetName val="Gilchrist 6.17"/>
      <sheetName val="Levy 6.17"/>
      <sheetName val="Union 6.17"/>
      <sheetName val="8th Circuit Summary 5.17"/>
      <sheetName val="8th Circuit County Sum 5.17"/>
      <sheetName val="Alachua 5.17"/>
      <sheetName val="Baker 5.17"/>
      <sheetName val="Bradford 5.17"/>
      <sheetName val="Gilchrist 5.17"/>
      <sheetName val="Levy 5.17"/>
      <sheetName val="Union 5.17"/>
      <sheetName val="8th Circuit Summary 4.17"/>
      <sheetName val="8th Circuit County Sum 4.17"/>
      <sheetName val="Alachua 4.17"/>
      <sheetName val="Baker 4.17"/>
      <sheetName val="Bradford 4.17"/>
      <sheetName val="Gilchrist 4.17"/>
      <sheetName val="Levy 4.17"/>
      <sheetName val="Union 4.17"/>
      <sheetName val="8th Circuit Summary 3.17"/>
      <sheetName val="8th Circuit County Sum 3.17"/>
      <sheetName val="Alachua 3.17"/>
      <sheetName val="Baker 3.17"/>
      <sheetName val="Bradford 3.17"/>
      <sheetName val="Gilchrist 3.17"/>
      <sheetName val="Levy 3.17"/>
      <sheetName val="Union 3.17"/>
      <sheetName val="8th Circuit Summary 2.17"/>
      <sheetName val="8th Circuit County Sum 2.17"/>
      <sheetName val="Alachua 2.17"/>
      <sheetName val="Baker 2.17"/>
      <sheetName val="Bradford 2.17"/>
      <sheetName val="Gilchrist 2.17"/>
      <sheetName val="Levy 2.17"/>
      <sheetName val="Union 2.17"/>
      <sheetName val="8th Circuit Summary 01.17"/>
      <sheetName val="8th Circuit County Sum 01.17"/>
      <sheetName val="Alachua 01.17"/>
      <sheetName val="Baker 01.17"/>
      <sheetName val="Bradford 01.17"/>
      <sheetName val="Gilchrist 01.17"/>
      <sheetName val="Levy 01.17"/>
      <sheetName val="Union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7">
          <cell r="B7">
            <v>615</v>
          </cell>
        </row>
        <row r="9">
          <cell r="B9">
            <v>89</v>
          </cell>
        </row>
        <row r="16">
          <cell r="B16">
            <v>525</v>
          </cell>
          <cell r="G16">
            <v>364</v>
          </cell>
          <cell r="H16">
            <v>272</v>
          </cell>
        </row>
        <row r="17">
          <cell r="G17">
            <v>92</v>
          </cell>
        </row>
        <row r="18">
          <cell r="H18">
            <v>10</v>
          </cell>
        </row>
        <row r="19">
          <cell r="H19">
            <v>9</v>
          </cell>
        </row>
        <row r="20">
          <cell r="H20">
            <v>16</v>
          </cell>
        </row>
        <row r="21">
          <cell r="G21">
            <v>374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1724</v>
          </cell>
        </row>
        <row r="17">
          <cell r="S17">
            <v>385</v>
          </cell>
        </row>
        <row r="26">
          <cell r="S26">
            <v>511</v>
          </cell>
        </row>
        <row r="31">
          <cell r="S31">
            <v>1402</v>
          </cell>
        </row>
        <row r="38">
          <cell r="S38">
            <v>2099</v>
          </cell>
        </row>
        <row r="42">
          <cell r="S42">
            <v>2681</v>
          </cell>
        </row>
        <row r="48">
          <cell r="S48">
            <v>1674</v>
          </cell>
        </row>
        <row r="56">
          <cell r="S56">
            <v>600</v>
          </cell>
        </row>
        <row r="58">
          <cell r="S58">
            <v>1426</v>
          </cell>
        </row>
        <row r="59">
          <cell r="S59">
            <v>362</v>
          </cell>
        </row>
        <row r="65">
          <cell r="S65">
            <v>1802</v>
          </cell>
        </row>
        <row r="68">
          <cell r="S68">
            <v>2663</v>
          </cell>
        </row>
        <row r="73">
          <cell r="S73">
            <v>1483</v>
          </cell>
        </row>
        <row r="76">
          <cell r="S76">
            <v>3567</v>
          </cell>
        </row>
        <row r="84">
          <cell r="S84">
            <v>700</v>
          </cell>
        </row>
        <row r="87">
          <cell r="S87">
            <v>1375</v>
          </cell>
        </row>
        <row r="90">
          <cell r="S90">
            <v>138</v>
          </cell>
        </row>
        <row r="93">
          <cell r="S93">
            <v>3178</v>
          </cell>
        </row>
        <row r="97">
          <cell r="S97">
            <v>1523</v>
          </cell>
        </row>
        <row r="103">
          <cell r="S103">
            <v>886</v>
          </cell>
        </row>
        <row r="110">
          <cell r="S110">
            <v>2149</v>
          </cell>
        </row>
        <row r="112">
          <cell r="S112">
            <v>32328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12.17"/>
      <sheetName val="8th Circuit County Sum 12.17"/>
      <sheetName val="Alachua 12.17"/>
      <sheetName val="Baker 12.17"/>
      <sheetName val="Bradford 12.17"/>
      <sheetName val="Gilchrist 12.17"/>
      <sheetName val="Levy 12.17"/>
      <sheetName val="Union 12.17"/>
      <sheetName val="8th Circuit Summary 11.17"/>
      <sheetName val="8th Circuit County Sum 11.17"/>
      <sheetName val="Alachua 11.17"/>
      <sheetName val="Baker 11.17"/>
      <sheetName val="Bradford 11.17"/>
      <sheetName val="Gilchrist 11.17"/>
      <sheetName val="Levy 11.17"/>
      <sheetName val="Union 11.17"/>
      <sheetName val="8th Circuit Summary 10.17"/>
      <sheetName val="8th Circuit County Sum 10.17"/>
      <sheetName val="Alachua 10.17"/>
      <sheetName val="Baker 10.17"/>
      <sheetName val="Bradford 10.17"/>
      <sheetName val="Gilchrist 10.17"/>
      <sheetName val="Levy 10.17"/>
      <sheetName val="Union 10.17"/>
      <sheetName val="8th Circuit Summary 9.17"/>
      <sheetName val="8th Circuit County Sum 9.17"/>
      <sheetName val="Alachua 9.17"/>
      <sheetName val="Baker 9.17"/>
      <sheetName val="Bradford 9.17"/>
      <sheetName val="Gilchrist 9.17"/>
      <sheetName val="Levy 9.17"/>
      <sheetName val="Union 9.17"/>
      <sheetName val="8th Circuit Summary 8.17"/>
      <sheetName val="8th Circuit County Sum 8.17"/>
      <sheetName val="Alachua 8.17"/>
      <sheetName val="Baker 8.17"/>
      <sheetName val="Bradford 8.17"/>
      <sheetName val="Gilchrist 8.17"/>
      <sheetName val="Levy 8.17"/>
      <sheetName val="Union 8.17"/>
      <sheetName val="8th Circuit Summary 7.17"/>
      <sheetName val="8th Circuit County Sum 7.17"/>
      <sheetName val="Alachua 7.17"/>
      <sheetName val="Baker 7.17"/>
      <sheetName val="Bradford 7.17"/>
      <sheetName val="Gilchrist 7.17"/>
      <sheetName val="Levy 7.17"/>
      <sheetName val="Union 7.17"/>
      <sheetName val="8th Circuit Summary 6.17"/>
      <sheetName val="8th Circuit County Sum 6.17"/>
      <sheetName val="Alachua 6.17"/>
      <sheetName val="Baker 6.17"/>
      <sheetName val="Bradford 6.17"/>
      <sheetName val="Gilchrist 6.17"/>
      <sheetName val="Levy 6.17"/>
      <sheetName val="Union 6.17"/>
      <sheetName val="8th Circuit Summary 5.17"/>
      <sheetName val="8th Circuit County Sum 5.17"/>
      <sheetName val="Alachua 5.17"/>
      <sheetName val="Baker 5.17"/>
      <sheetName val="Bradford 5.17"/>
      <sheetName val="Gilchrist 5.17"/>
      <sheetName val="Levy 5.17"/>
      <sheetName val="Union 5.17"/>
      <sheetName val="8th Circuit Summary 4.17"/>
      <sheetName val="8th Circuit County Sum 4.17"/>
      <sheetName val="Alachua 4.17"/>
      <sheetName val="Baker 4.17"/>
      <sheetName val="Bradford 4.17"/>
      <sheetName val="Gilchrist 4.17"/>
      <sheetName val="Levy 4.17"/>
      <sheetName val="Union 4.17"/>
      <sheetName val="8th Circuit Summary 3.17"/>
      <sheetName val="8th Circuit County Sum 3.17"/>
      <sheetName val="Alachua 3.17"/>
      <sheetName val="Baker 3.17"/>
      <sheetName val="Bradford 3.17"/>
      <sheetName val="Gilchrist 3.17"/>
      <sheetName val="Levy 3.17"/>
      <sheetName val="Union 3.17"/>
      <sheetName val="8th Circuit Summary 2.17"/>
      <sheetName val="8th Circuit County Sum 2.17"/>
      <sheetName val="Alachua 2.17"/>
      <sheetName val="Baker 2.17"/>
      <sheetName val="Bradford 2.17"/>
      <sheetName val="Gilchrist 2.17"/>
      <sheetName val="Levy 2.17"/>
      <sheetName val="Union 2.17"/>
      <sheetName val="8th Circuit Summary 01.17"/>
      <sheetName val="8th Circuit County Sum 01.17"/>
      <sheetName val="Alachua 01.17"/>
      <sheetName val="Baker 01.17"/>
      <sheetName val="Bradford 01.17"/>
      <sheetName val="Gilchrist 01.17"/>
      <sheetName val="Levy 01.17"/>
      <sheetName val="Union 01.17"/>
    </sheetNames>
    <sheetDataSet>
      <sheetData sheetId="0">
        <row r="7">
          <cell r="B7">
            <v>531</v>
          </cell>
        </row>
        <row r="9">
          <cell r="B9">
            <v>52</v>
          </cell>
        </row>
        <row r="16">
          <cell r="B16">
            <v>479</v>
          </cell>
          <cell r="G16">
            <v>372</v>
          </cell>
          <cell r="H16">
            <v>273</v>
          </cell>
        </row>
        <row r="17">
          <cell r="G17">
            <v>99</v>
          </cell>
        </row>
        <row r="18">
          <cell r="H18">
            <v>8</v>
          </cell>
        </row>
        <row r="19">
          <cell r="H19">
            <v>0</v>
          </cell>
        </row>
        <row r="20">
          <cell r="H20">
            <v>17</v>
          </cell>
        </row>
        <row r="21">
          <cell r="G21">
            <v>380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557</v>
          </cell>
        </row>
        <row r="9">
          <cell r="B9">
            <v>51</v>
          </cell>
        </row>
        <row r="16">
          <cell r="B16">
            <v>506</v>
          </cell>
          <cell r="G16">
            <v>381</v>
          </cell>
          <cell r="H16">
            <v>282</v>
          </cell>
        </row>
        <row r="17">
          <cell r="G17">
            <v>99</v>
          </cell>
        </row>
        <row r="18">
          <cell r="H18">
            <v>8</v>
          </cell>
        </row>
        <row r="19">
          <cell r="H19">
            <v>18</v>
          </cell>
        </row>
        <row r="20">
          <cell r="H20">
            <v>11</v>
          </cell>
        </row>
        <row r="21">
          <cell r="G21">
            <v>389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B7">
            <v>553</v>
          </cell>
        </row>
        <row r="9">
          <cell r="B9">
            <v>56</v>
          </cell>
        </row>
        <row r="16">
          <cell r="B16">
            <v>497</v>
          </cell>
          <cell r="G16">
            <v>367</v>
          </cell>
          <cell r="H16">
            <v>275</v>
          </cell>
        </row>
        <row r="17">
          <cell r="G17">
            <v>92</v>
          </cell>
        </row>
        <row r="18">
          <cell r="H18">
            <v>8</v>
          </cell>
        </row>
        <row r="19">
          <cell r="H19">
            <v>13</v>
          </cell>
        </row>
        <row r="20">
          <cell r="H20">
            <v>4</v>
          </cell>
        </row>
        <row r="21">
          <cell r="G21">
            <v>375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B7">
            <v>562</v>
          </cell>
        </row>
        <row r="9">
          <cell r="B9">
            <v>64</v>
          </cell>
        </row>
        <row r="16">
          <cell r="B16">
            <v>498</v>
          </cell>
          <cell r="G16">
            <v>362</v>
          </cell>
          <cell r="H16">
            <v>273</v>
          </cell>
        </row>
        <row r="17">
          <cell r="G17">
            <v>89</v>
          </cell>
        </row>
        <row r="18">
          <cell r="H18">
            <v>8</v>
          </cell>
        </row>
        <row r="19">
          <cell r="H19">
            <v>0</v>
          </cell>
        </row>
        <row r="20">
          <cell r="H20">
            <v>10</v>
          </cell>
        </row>
        <row r="21">
          <cell r="G21">
            <v>370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B7">
            <v>586</v>
          </cell>
        </row>
        <row r="9">
          <cell r="B9">
            <v>61</v>
          </cell>
        </row>
        <row r="16">
          <cell r="B16">
            <v>525</v>
          </cell>
          <cell r="G16">
            <v>374</v>
          </cell>
          <cell r="H16">
            <v>284</v>
          </cell>
        </row>
        <row r="17">
          <cell r="G17">
            <v>90</v>
          </cell>
        </row>
        <row r="18">
          <cell r="H18">
            <v>8</v>
          </cell>
        </row>
        <row r="19">
          <cell r="H19">
            <v>14</v>
          </cell>
        </row>
        <row r="20">
          <cell r="H20">
            <v>10</v>
          </cell>
        </row>
        <row r="21">
          <cell r="G21">
            <v>382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>
        <row r="7">
          <cell r="B7">
            <v>590</v>
          </cell>
        </row>
        <row r="9">
          <cell r="B9">
            <v>77</v>
          </cell>
        </row>
        <row r="16">
          <cell r="B16">
            <v>512</v>
          </cell>
          <cell r="G16">
            <v>368</v>
          </cell>
          <cell r="H16">
            <v>275</v>
          </cell>
        </row>
        <row r="17">
          <cell r="G17">
            <v>93</v>
          </cell>
        </row>
        <row r="18">
          <cell r="H18">
            <v>8</v>
          </cell>
        </row>
        <row r="19">
          <cell r="H19">
            <v>7</v>
          </cell>
        </row>
        <row r="20">
          <cell r="H20">
            <v>9</v>
          </cell>
        </row>
        <row r="21">
          <cell r="G21">
            <v>376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B7">
            <v>580</v>
          </cell>
        </row>
        <row r="9">
          <cell r="B9">
            <v>74</v>
          </cell>
        </row>
        <row r="16">
          <cell r="B16">
            <v>506</v>
          </cell>
          <cell r="G16">
            <v>370</v>
          </cell>
          <cell r="H16">
            <v>271</v>
          </cell>
        </row>
        <row r="17">
          <cell r="G17">
            <v>99</v>
          </cell>
        </row>
        <row r="18">
          <cell r="H18">
            <v>8</v>
          </cell>
        </row>
        <row r="19">
          <cell r="H19">
            <v>13</v>
          </cell>
        </row>
        <row r="20">
          <cell r="H20">
            <v>11</v>
          </cell>
        </row>
        <row r="21">
          <cell r="G21">
            <v>378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>
        <row r="7">
          <cell r="B7">
            <v>605</v>
          </cell>
        </row>
        <row r="9">
          <cell r="B9">
            <v>75</v>
          </cell>
        </row>
        <row r="16">
          <cell r="B16">
            <v>529</v>
          </cell>
          <cell r="G16">
            <v>357</v>
          </cell>
          <cell r="H16">
            <v>271</v>
          </cell>
        </row>
        <row r="17">
          <cell r="G17">
            <v>86</v>
          </cell>
        </row>
        <row r="18">
          <cell r="H18">
            <v>9</v>
          </cell>
        </row>
        <row r="19">
          <cell r="H19">
            <v>11</v>
          </cell>
        </row>
        <row r="20">
          <cell r="H20">
            <v>0</v>
          </cell>
        </row>
        <row r="21">
          <cell r="G21">
            <v>366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1.18"/>
      <sheetName val="8th Circuit County Sum 1.18"/>
      <sheetName val="Alachua 1.18"/>
      <sheetName val="Baker 1.18"/>
      <sheetName val="Bradford 1.18"/>
      <sheetName val="Gilchrist 1.18"/>
      <sheetName val="Levy 1.18"/>
      <sheetName val="Union 1.18"/>
    </sheetNames>
    <sheetDataSet>
      <sheetData sheetId="0">
        <row r="7">
          <cell r="B7">
            <v>532</v>
          </cell>
        </row>
        <row r="9">
          <cell r="B9">
            <v>44</v>
          </cell>
        </row>
        <row r="16">
          <cell r="B16">
            <v>488</v>
          </cell>
          <cell r="G16">
            <v>369</v>
          </cell>
          <cell r="H16">
            <v>274</v>
          </cell>
        </row>
        <row r="17">
          <cell r="G17">
            <v>95</v>
          </cell>
        </row>
        <row r="18">
          <cell r="H18">
            <v>8</v>
          </cell>
        </row>
        <row r="19">
          <cell r="H19">
            <v>15</v>
          </cell>
        </row>
        <row r="20">
          <cell r="H20">
            <v>13</v>
          </cell>
        </row>
        <row r="21">
          <cell r="G21">
            <v>377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12.17"/>
      <sheetName val="9th Circuit 11.17"/>
      <sheetName val="9th Circuit 10.17"/>
      <sheetName val="9th Circuit 9.17"/>
      <sheetName val="9th Circuit 8.17"/>
      <sheetName val="9th Circuit 7.17"/>
      <sheetName val="9th Circuit 6.17"/>
      <sheetName val="9th Circuit 5.17"/>
      <sheetName val="9th Circuit 4.17"/>
      <sheetName val="9th Circuit 3.17"/>
      <sheetName val="9th Circuit 2.17"/>
      <sheetName val="9th Circuit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401</v>
          </cell>
        </row>
        <row r="9">
          <cell r="B9">
            <v>84</v>
          </cell>
        </row>
        <row r="16">
          <cell r="B16">
            <v>293</v>
          </cell>
          <cell r="G16">
            <v>206</v>
          </cell>
          <cell r="H16">
            <v>143</v>
          </cell>
        </row>
        <row r="17">
          <cell r="G17">
            <v>63</v>
          </cell>
        </row>
        <row r="18">
          <cell r="H18">
            <v>10</v>
          </cell>
        </row>
        <row r="19">
          <cell r="H19">
            <v>1</v>
          </cell>
        </row>
        <row r="20">
          <cell r="H20">
            <v>1</v>
          </cell>
        </row>
        <row r="21">
          <cell r="G21">
            <v>216</v>
          </cell>
        </row>
      </sheetData>
      <sheetData sheetId="10"/>
      <sheetData sheetId="1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12.17"/>
      <sheetName val="9th Circuit 11.17"/>
      <sheetName val="9th Circuit 10.17"/>
      <sheetName val="9th Circuit 9.17"/>
      <sheetName val="9th Circuit 8.17"/>
      <sheetName val="9th Circuit 7.17"/>
      <sheetName val="9th Circuit 6.17"/>
      <sheetName val="9th Circuit 5.17"/>
      <sheetName val="9th Circuit 4.17"/>
      <sheetName val="9th Circuit 3.17"/>
      <sheetName val="9th Circuit 2.17"/>
      <sheetName val="9th Circuit 01.17"/>
    </sheetNames>
    <sheetDataSet>
      <sheetData sheetId="0">
        <row r="7">
          <cell r="B7">
            <v>310</v>
          </cell>
        </row>
        <row r="9">
          <cell r="B9">
            <v>53</v>
          </cell>
        </row>
        <row r="16">
          <cell r="B16">
            <v>253</v>
          </cell>
          <cell r="G16">
            <v>205</v>
          </cell>
          <cell r="H16">
            <v>125</v>
          </cell>
        </row>
        <row r="17">
          <cell r="G17">
            <v>80</v>
          </cell>
        </row>
        <row r="18">
          <cell r="H18">
            <v>10</v>
          </cell>
        </row>
        <row r="19">
          <cell r="H19">
            <v>2</v>
          </cell>
        </row>
        <row r="20">
          <cell r="H20">
            <v>2</v>
          </cell>
        </row>
        <row r="21">
          <cell r="G21">
            <v>215</v>
          </cell>
        </row>
      </sheetData>
      <sheetData sheetId="1">
        <row r="7">
          <cell r="B7">
            <v>321</v>
          </cell>
        </row>
        <row r="9">
          <cell r="B9">
            <v>54</v>
          </cell>
        </row>
        <row r="16">
          <cell r="B16">
            <v>261</v>
          </cell>
          <cell r="G16">
            <v>206</v>
          </cell>
          <cell r="H16">
            <v>128</v>
          </cell>
        </row>
        <row r="17">
          <cell r="G17">
            <v>78</v>
          </cell>
        </row>
        <row r="18">
          <cell r="H18">
            <v>10</v>
          </cell>
        </row>
        <row r="19">
          <cell r="H19">
            <v>3</v>
          </cell>
        </row>
        <row r="20">
          <cell r="H20">
            <v>3</v>
          </cell>
        </row>
        <row r="21">
          <cell r="G21">
            <v>216</v>
          </cell>
        </row>
      </sheetData>
      <sheetData sheetId="2">
        <row r="7">
          <cell r="B7">
            <v>336</v>
          </cell>
        </row>
        <row r="9">
          <cell r="B9">
            <v>57</v>
          </cell>
        </row>
        <row r="16">
          <cell r="B16">
            <v>274</v>
          </cell>
          <cell r="G16">
            <v>209</v>
          </cell>
          <cell r="H16">
            <v>130</v>
          </cell>
        </row>
        <row r="17">
          <cell r="G17">
            <v>79</v>
          </cell>
        </row>
        <row r="18">
          <cell r="H18">
            <v>10</v>
          </cell>
        </row>
        <row r="19">
          <cell r="H19">
            <v>5</v>
          </cell>
        </row>
        <row r="20">
          <cell r="H20">
            <v>6</v>
          </cell>
        </row>
        <row r="21">
          <cell r="G21">
            <v>219</v>
          </cell>
        </row>
      </sheetData>
      <sheetData sheetId="3">
        <row r="7">
          <cell r="B7">
            <v>341</v>
          </cell>
        </row>
        <row r="9">
          <cell r="B9">
            <v>64</v>
          </cell>
        </row>
        <row r="16">
          <cell r="B16">
            <v>277</v>
          </cell>
          <cell r="G16">
            <v>204</v>
          </cell>
          <cell r="H16">
            <v>132</v>
          </cell>
        </row>
        <row r="17">
          <cell r="G17">
            <v>72</v>
          </cell>
        </row>
        <row r="18">
          <cell r="H18">
            <v>10</v>
          </cell>
        </row>
        <row r="19">
          <cell r="H19">
            <v>0</v>
          </cell>
        </row>
        <row r="20">
          <cell r="H20">
            <v>0</v>
          </cell>
        </row>
        <row r="21">
          <cell r="G21">
            <v>214</v>
          </cell>
        </row>
      </sheetData>
      <sheetData sheetId="4">
        <row r="7">
          <cell r="B7">
            <v>346</v>
          </cell>
        </row>
        <row r="9">
          <cell r="B9">
            <v>64</v>
          </cell>
        </row>
        <row r="16">
          <cell r="B16">
            <v>279</v>
          </cell>
          <cell r="G16">
            <v>209</v>
          </cell>
          <cell r="H16">
            <v>138</v>
          </cell>
        </row>
        <row r="17">
          <cell r="G17">
            <v>71</v>
          </cell>
        </row>
        <row r="18">
          <cell r="H18">
            <v>10</v>
          </cell>
        </row>
        <row r="19">
          <cell r="H19">
            <v>5</v>
          </cell>
        </row>
        <row r="20">
          <cell r="H20">
            <v>5</v>
          </cell>
        </row>
        <row r="21">
          <cell r="G21">
            <v>219</v>
          </cell>
        </row>
      </sheetData>
      <sheetData sheetId="5">
        <row r="7">
          <cell r="B7">
            <v>360</v>
          </cell>
        </row>
        <row r="9">
          <cell r="B9">
            <v>78</v>
          </cell>
        </row>
        <row r="16">
          <cell r="B16">
            <v>280</v>
          </cell>
          <cell r="G16">
            <v>209</v>
          </cell>
          <cell r="H16">
            <v>133</v>
          </cell>
        </row>
        <row r="17">
          <cell r="G17">
            <v>76</v>
          </cell>
        </row>
        <row r="18">
          <cell r="H18">
            <v>10</v>
          </cell>
        </row>
        <row r="19">
          <cell r="H19">
            <v>4</v>
          </cell>
        </row>
        <row r="20">
          <cell r="H20">
            <v>5</v>
          </cell>
        </row>
        <row r="21">
          <cell r="G21">
            <v>219</v>
          </cell>
        </row>
      </sheetData>
      <sheetData sheetId="6">
        <row r="7">
          <cell r="B7">
            <v>371</v>
          </cell>
        </row>
        <row r="9">
          <cell r="B9">
            <v>70</v>
          </cell>
        </row>
        <row r="16">
          <cell r="B16">
            <v>288</v>
          </cell>
          <cell r="G16">
            <v>208</v>
          </cell>
          <cell r="H16">
            <v>140</v>
          </cell>
        </row>
        <row r="17">
          <cell r="G17">
            <v>68</v>
          </cell>
        </row>
        <row r="18">
          <cell r="H18">
            <v>10</v>
          </cell>
        </row>
        <row r="19">
          <cell r="H19">
            <v>3</v>
          </cell>
        </row>
        <row r="20">
          <cell r="H20">
            <v>3</v>
          </cell>
        </row>
        <row r="21">
          <cell r="G21">
            <v>218</v>
          </cell>
        </row>
      </sheetData>
      <sheetData sheetId="7">
        <row r="7">
          <cell r="B7">
            <v>389</v>
          </cell>
        </row>
        <row r="9">
          <cell r="B9">
            <v>85</v>
          </cell>
        </row>
        <row r="16">
          <cell r="B16">
            <v>291</v>
          </cell>
          <cell r="G16">
            <v>207</v>
          </cell>
          <cell r="H16">
            <v>143</v>
          </cell>
        </row>
        <row r="17">
          <cell r="G17">
            <v>64</v>
          </cell>
        </row>
        <row r="18">
          <cell r="H18">
            <v>10</v>
          </cell>
        </row>
        <row r="19">
          <cell r="H19">
            <v>2</v>
          </cell>
        </row>
        <row r="20">
          <cell r="H20">
            <v>0</v>
          </cell>
        </row>
        <row r="21">
          <cell r="G21">
            <v>217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1.18"/>
    </sheetNames>
    <sheetDataSet>
      <sheetData sheetId="0">
        <row r="7">
          <cell r="B7">
            <v>311</v>
          </cell>
        </row>
        <row r="9">
          <cell r="B9">
            <v>52</v>
          </cell>
        </row>
        <row r="16">
          <cell r="B16">
            <v>249</v>
          </cell>
          <cell r="G16">
            <v>206</v>
          </cell>
          <cell r="H16">
            <v>121</v>
          </cell>
        </row>
        <row r="17">
          <cell r="G17">
            <v>85</v>
          </cell>
        </row>
        <row r="18">
          <cell r="H18">
            <v>10</v>
          </cell>
        </row>
        <row r="19">
          <cell r="H19">
            <v>3</v>
          </cell>
        </row>
        <row r="20">
          <cell r="H20">
            <v>3</v>
          </cell>
        </row>
        <row r="21">
          <cell r="G21">
            <v>216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12.17"/>
      <sheetName val="10th Circuit County Sum 12.17"/>
      <sheetName val="Hardee 12.17"/>
      <sheetName val="Highlands 12.17"/>
      <sheetName val="Polk 12.17"/>
      <sheetName val="10th Circuit Summary 11.17"/>
      <sheetName val="10th Circuit County Sum 11.17"/>
      <sheetName val="Hardee 11.17"/>
      <sheetName val="Highlands 11.17"/>
      <sheetName val="Polk 11.17"/>
      <sheetName val="10th Circuit Summary 10.17"/>
      <sheetName val="10th Circuit County Sum 10.17"/>
      <sheetName val="Hardee 10.17"/>
      <sheetName val="Highlands 10.17"/>
      <sheetName val="Polk 10.17"/>
      <sheetName val="10th Circuit Summary 9.17"/>
      <sheetName val="10th Circuit County Sum 9.17"/>
      <sheetName val="Hardee 9.17"/>
      <sheetName val="Highlands 9.17"/>
      <sheetName val="Polk 9.17"/>
      <sheetName val="10th Circuit Summary 8.17"/>
      <sheetName val="10th Circuit County Sum 8.17"/>
      <sheetName val="Hardee 8.17"/>
      <sheetName val="Highlands 8.17"/>
      <sheetName val="Polk 8.17"/>
      <sheetName val="10th Circuit Summary 7.17"/>
      <sheetName val="10th Circuit County Sum 7.17"/>
      <sheetName val="Hardee 7.17"/>
      <sheetName val="Highlands 7.17"/>
      <sheetName val="Polk 7.17"/>
      <sheetName val="10th Circuit Summary 6.17"/>
      <sheetName val="10th Circuit County Sum 6.17"/>
      <sheetName val="Hardee 6.17"/>
      <sheetName val="Highlands 6.17"/>
      <sheetName val="Polk 6.17"/>
      <sheetName val="10th Circuit Summary 5.17"/>
      <sheetName val="10th Circuit County Sum 5.17"/>
      <sheetName val="Hardee 5.17"/>
      <sheetName val="Highlands 5.17"/>
      <sheetName val="Polk 5.17"/>
      <sheetName val="10th Circuit Summary 4.17"/>
      <sheetName val="10th Circuit County Sum 4.17"/>
      <sheetName val="Hardee 4.17"/>
      <sheetName val="Highlands 4.17"/>
      <sheetName val="Polk 4.17"/>
      <sheetName val="10th Circuit Summary 3.17"/>
      <sheetName val="10th Circuit County Sum 3.17"/>
      <sheetName val="Hardee 3.17"/>
      <sheetName val="Highlands 3.17"/>
      <sheetName val="Polk 3.17"/>
      <sheetName val="10th Circuit Summary 2.17"/>
      <sheetName val="10th Circuit County Sum 2.17"/>
      <sheetName val="Hardee 2.17"/>
      <sheetName val="Highlands 2.17"/>
      <sheetName val="Polk 2.17"/>
      <sheetName val="10th Circuit Summary 01.17"/>
      <sheetName val="10th Circuit County Sum 01.17"/>
      <sheetName val="Hardee 01.17"/>
      <sheetName val="Highlands 01.17"/>
      <sheetName val="Polk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7">
          <cell r="B7">
            <v>1504</v>
          </cell>
        </row>
        <row r="9">
          <cell r="B9">
            <v>183</v>
          </cell>
        </row>
        <row r="16">
          <cell r="B16">
            <v>1308</v>
          </cell>
          <cell r="G16">
            <v>791</v>
          </cell>
          <cell r="H16">
            <v>593</v>
          </cell>
        </row>
        <row r="17">
          <cell r="G17">
            <v>198</v>
          </cell>
        </row>
        <row r="18">
          <cell r="H18">
            <v>32</v>
          </cell>
        </row>
        <row r="19">
          <cell r="H19">
            <v>21</v>
          </cell>
        </row>
        <row r="20">
          <cell r="H20">
            <v>13</v>
          </cell>
        </row>
        <row r="21">
          <cell r="G21">
            <v>823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12.17"/>
      <sheetName val="10th Circuit County Sum 12.17"/>
      <sheetName val="Hardee 12.17"/>
      <sheetName val="Highlands 12.17"/>
      <sheetName val="Polk 12.17"/>
      <sheetName val="10th Circuit Summary 11.17"/>
      <sheetName val="10th Circuit County Sum 11.17"/>
      <sheetName val="Hardee 11.17"/>
      <sheetName val="Highlands 11.17"/>
      <sheetName val="Polk 11.17"/>
      <sheetName val="10th Circuit Summary 10.17"/>
      <sheetName val="10th Circuit County Sum 10.17"/>
      <sheetName val="Hardee 10.17"/>
      <sheetName val="Highlands 10.17"/>
      <sheetName val="Polk 10.17"/>
      <sheetName val="10th Circuit Summary 9.17"/>
      <sheetName val="10th Circuit County Sum 9.17"/>
      <sheetName val="Hardee 9.17"/>
      <sheetName val="Highlands 9.17"/>
      <sheetName val="Polk 9.17"/>
      <sheetName val="10th Circuit Summary 8.17"/>
      <sheetName val="10th Circuit County Sum 8.17"/>
      <sheetName val="Hardee 8.17"/>
      <sheetName val="Highlands 8.17"/>
      <sheetName val="Polk 8.17"/>
      <sheetName val="10th Circuit Summary 7.17"/>
      <sheetName val="10th Circuit County Sum 7.17"/>
      <sheetName val="Hardee 7.17"/>
      <sheetName val="Highlands 7.17"/>
      <sheetName val="Polk 7.17"/>
      <sheetName val="10th Circuit Summary 6.17"/>
      <sheetName val="10th Circuit County Sum 6.17"/>
      <sheetName val="Hardee 6.17"/>
      <sheetName val="Highlands 6.17"/>
      <sheetName val="Polk 6.17"/>
      <sheetName val="10th Circuit Summary 5.17"/>
      <sheetName val="10th Circuit County Sum 5.17"/>
      <sheetName val="Hardee 5.17"/>
      <sheetName val="Highlands 5.17"/>
      <sheetName val="Polk 5.17"/>
      <sheetName val="10th Circuit Summary 4.17"/>
      <sheetName val="10th Circuit County Sum 4.17"/>
      <sheetName val="Hardee 4.17"/>
      <sheetName val="Highlands 4.17"/>
      <sheetName val="Polk 4.17"/>
      <sheetName val="10th Circuit Summary 3.17"/>
      <sheetName val="10th Circuit County Sum 3.17"/>
      <sheetName val="Hardee 3.17"/>
      <sheetName val="Highlands 3.17"/>
      <sheetName val="Polk 3.17"/>
      <sheetName val="10th Circuit Summary 2.17"/>
      <sheetName val="10th Circuit County Sum 2.17"/>
      <sheetName val="Hardee 2.17"/>
      <sheetName val="Highlands 2.17"/>
      <sheetName val="Polk 2.17"/>
      <sheetName val="10th Circuit Summary 01.17"/>
      <sheetName val="10th Circuit County Sum 01.17"/>
      <sheetName val="Hardee 01.17"/>
      <sheetName val="Highlands 01.17"/>
      <sheetName val="Polk 01.17"/>
    </sheetNames>
    <sheetDataSet>
      <sheetData sheetId="0">
        <row r="7">
          <cell r="B7">
            <v>1401</v>
          </cell>
        </row>
        <row r="9">
          <cell r="B9">
            <v>201</v>
          </cell>
        </row>
        <row r="16">
          <cell r="B16">
            <v>1182</v>
          </cell>
          <cell r="G16">
            <v>792</v>
          </cell>
          <cell r="H16">
            <v>546</v>
          </cell>
        </row>
        <row r="17">
          <cell r="G17">
            <v>246</v>
          </cell>
        </row>
        <row r="18">
          <cell r="H18">
            <v>31</v>
          </cell>
        </row>
        <row r="19">
          <cell r="H19">
            <v>11</v>
          </cell>
        </row>
        <row r="20">
          <cell r="H20">
            <v>11</v>
          </cell>
        </row>
        <row r="21">
          <cell r="G21">
            <v>823</v>
          </cell>
        </row>
      </sheetData>
      <sheetData sheetId="1"/>
      <sheetData sheetId="2"/>
      <sheetData sheetId="3"/>
      <sheetData sheetId="4"/>
      <sheetData sheetId="5">
        <row r="7">
          <cell r="B7">
            <v>1445</v>
          </cell>
        </row>
        <row r="9">
          <cell r="B9">
            <v>196</v>
          </cell>
        </row>
        <row r="16">
          <cell r="B16">
            <v>1220</v>
          </cell>
          <cell r="G16">
            <v>796</v>
          </cell>
          <cell r="H16">
            <v>558</v>
          </cell>
        </row>
        <row r="17">
          <cell r="G17">
            <v>238</v>
          </cell>
        </row>
        <row r="18">
          <cell r="H18">
            <v>31</v>
          </cell>
        </row>
        <row r="19">
          <cell r="H19">
            <v>15</v>
          </cell>
        </row>
        <row r="20">
          <cell r="H20">
            <v>15</v>
          </cell>
        </row>
        <row r="21">
          <cell r="G21">
            <v>827</v>
          </cell>
        </row>
      </sheetData>
      <sheetData sheetId="6"/>
      <sheetData sheetId="7"/>
      <sheetData sheetId="8"/>
      <sheetData sheetId="9"/>
      <sheetData sheetId="10">
        <row r="7">
          <cell r="B7">
            <v>1463</v>
          </cell>
        </row>
        <row r="9">
          <cell r="B9">
            <v>207</v>
          </cell>
        </row>
        <row r="16">
          <cell r="B16">
            <v>1248</v>
          </cell>
          <cell r="G16">
            <v>792</v>
          </cell>
          <cell r="H16">
            <v>570</v>
          </cell>
        </row>
        <row r="17">
          <cell r="G17">
            <v>222</v>
          </cell>
        </row>
        <row r="18">
          <cell r="H18">
            <v>33</v>
          </cell>
        </row>
        <row r="19">
          <cell r="H19">
            <v>15</v>
          </cell>
        </row>
        <row r="20">
          <cell r="H20">
            <v>14</v>
          </cell>
        </row>
        <row r="21">
          <cell r="G21">
            <v>825</v>
          </cell>
        </row>
      </sheetData>
      <sheetData sheetId="11"/>
      <sheetData sheetId="12"/>
      <sheetData sheetId="13"/>
      <sheetData sheetId="14"/>
      <sheetData sheetId="15">
        <row r="7">
          <cell r="B7">
            <v>1483</v>
          </cell>
        </row>
        <row r="9">
          <cell r="B9">
            <v>199</v>
          </cell>
        </row>
        <row r="16">
          <cell r="B16">
            <v>1267</v>
          </cell>
          <cell r="G16">
            <v>790</v>
          </cell>
          <cell r="H16">
            <v>566</v>
          </cell>
        </row>
        <row r="17">
          <cell r="G17">
            <v>224</v>
          </cell>
        </row>
        <row r="18">
          <cell r="H18">
            <v>33</v>
          </cell>
        </row>
        <row r="19">
          <cell r="H19">
            <v>0</v>
          </cell>
        </row>
        <row r="20">
          <cell r="H20">
            <v>11</v>
          </cell>
        </row>
        <row r="21">
          <cell r="G21">
            <v>823</v>
          </cell>
        </row>
      </sheetData>
      <sheetData sheetId="16"/>
      <sheetData sheetId="17"/>
      <sheetData sheetId="18"/>
      <sheetData sheetId="19"/>
      <sheetData sheetId="20">
        <row r="7">
          <cell r="B7">
            <v>1478</v>
          </cell>
        </row>
        <row r="9">
          <cell r="B9">
            <v>194</v>
          </cell>
        </row>
        <row r="16">
          <cell r="B16">
            <v>1271</v>
          </cell>
          <cell r="G16">
            <v>807</v>
          </cell>
          <cell r="H16">
            <v>583</v>
          </cell>
        </row>
        <row r="17">
          <cell r="G17">
            <v>224</v>
          </cell>
        </row>
        <row r="18">
          <cell r="H18">
            <v>33</v>
          </cell>
        </row>
        <row r="19">
          <cell r="H19">
            <v>18</v>
          </cell>
        </row>
        <row r="20">
          <cell r="H20">
            <v>17</v>
          </cell>
        </row>
        <row r="21">
          <cell r="G21">
            <v>840</v>
          </cell>
        </row>
      </sheetData>
      <sheetData sheetId="21"/>
      <sheetData sheetId="22"/>
      <sheetData sheetId="23"/>
      <sheetData sheetId="24"/>
      <sheetData sheetId="25">
        <row r="7">
          <cell r="B7">
            <v>1517</v>
          </cell>
        </row>
        <row r="9">
          <cell r="B9">
            <v>209</v>
          </cell>
        </row>
        <row r="16">
          <cell r="B16">
            <v>1288</v>
          </cell>
          <cell r="G16">
            <v>800</v>
          </cell>
          <cell r="H16">
            <v>571</v>
          </cell>
        </row>
        <row r="17">
          <cell r="G17">
            <v>229</v>
          </cell>
        </row>
        <row r="18">
          <cell r="H18">
            <v>33</v>
          </cell>
        </row>
        <row r="19">
          <cell r="H19">
            <v>17</v>
          </cell>
        </row>
        <row r="20">
          <cell r="H20">
            <v>15</v>
          </cell>
        </row>
        <row r="21">
          <cell r="G21">
            <v>833</v>
          </cell>
        </row>
      </sheetData>
      <sheetData sheetId="26"/>
      <sheetData sheetId="27"/>
      <sheetData sheetId="28"/>
      <sheetData sheetId="29"/>
      <sheetData sheetId="30">
        <row r="7">
          <cell r="B7">
            <v>1510</v>
          </cell>
        </row>
        <row r="9">
          <cell r="B9">
            <v>193</v>
          </cell>
        </row>
        <row r="16">
          <cell r="B16">
            <v>1296</v>
          </cell>
          <cell r="G16">
            <v>798</v>
          </cell>
          <cell r="H16">
            <v>575</v>
          </cell>
        </row>
        <row r="17">
          <cell r="G17">
            <v>223</v>
          </cell>
        </row>
        <row r="18">
          <cell r="H18">
            <v>33</v>
          </cell>
        </row>
        <row r="19">
          <cell r="H19">
            <v>19</v>
          </cell>
        </row>
        <row r="20">
          <cell r="H20">
            <v>15</v>
          </cell>
        </row>
        <row r="21">
          <cell r="G21">
            <v>831</v>
          </cell>
        </row>
      </sheetData>
      <sheetData sheetId="31"/>
      <sheetData sheetId="32"/>
      <sheetData sheetId="33"/>
      <sheetData sheetId="34"/>
      <sheetData sheetId="35">
        <row r="7">
          <cell r="B7">
            <v>1500</v>
          </cell>
        </row>
        <row r="9">
          <cell r="B9">
            <v>197</v>
          </cell>
        </row>
        <row r="16">
          <cell r="B16">
            <v>1289</v>
          </cell>
          <cell r="G16">
            <v>787</v>
          </cell>
          <cell r="H16">
            <v>578</v>
          </cell>
        </row>
        <row r="17">
          <cell r="G17">
            <v>209</v>
          </cell>
        </row>
        <row r="18">
          <cell r="H18">
            <v>33</v>
          </cell>
        </row>
        <row r="19">
          <cell r="H19">
            <v>14</v>
          </cell>
        </row>
        <row r="20">
          <cell r="H20">
            <v>9</v>
          </cell>
        </row>
        <row r="21">
          <cell r="G21">
            <v>820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1.18"/>
      <sheetName val="10th Circuit County Sum 1.18"/>
      <sheetName val="Hardee 1.18"/>
      <sheetName val="Highlands 1.18"/>
      <sheetName val="Polk 1.18"/>
    </sheetNames>
    <sheetDataSet>
      <sheetData sheetId="0">
        <row r="7">
          <cell r="B7">
            <v>1378</v>
          </cell>
        </row>
        <row r="9">
          <cell r="B9">
            <v>172</v>
          </cell>
        </row>
        <row r="16">
          <cell r="B16">
            <v>1181</v>
          </cell>
          <cell r="G16">
            <v>797</v>
          </cell>
          <cell r="H16">
            <v>563</v>
          </cell>
        </row>
        <row r="17">
          <cell r="G17">
            <v>234</v>
          </cell>
        </row>
        <row r="18">
          <cell r="H18">
            <v>31</v>
          </cell>
        </row>
        <row r="19">
          <cell r="H19">
            <v>16</v>
          </cell>
        </row>
        <row r="20">
          <cell r="H20">
            <v>18</v>
          </cell>
        </row>
        <row r="21">
          <cell r="G21">
            <v>828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12.17"/>
      <sheetName val="11th Circuit 11.17"/>
      <sheetName val="11th Circuit 10.17"/>
      <sheetName val="11th Circuit 9.17"/>
      <sheetName val="11th Circuit 8.17"/>
      <sheetName val="11th Circuit 7.17"/>
      <sheetName val="11th Circuit 6.17"/>
      <sheetName val="11th Circuit 5.17"/>
      <sheetName val="11th Circuit 4.17"/>
      <sheetName val="11th Circuit 3.17"/>
      <sheetName val="11th Circuit 2.17"/>
      <sheetName val="11th Circuit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2128</v>
          </cell>
        </row>
        <row r="9">
          <cell r="B9">
            <v>1171</v>
          </cell>
        </row>
        <row r="16">
          <cell r="B16">
            <v>954</v>
          </cell>
          <cell r="G16">
            <v>664</v>
          </cell>
          <cell r="H16">
            <v>455</v>
          </cell>
        </row>
        <row r="17">
          <cell r="G17">
            <v>209</v>
          </cell>
        </row>
        <row r="18">
          <cell r="H18">
            <v>46</v>
          </cell>
        </row>
        <row r="19">
          <cell r="H19">
            <v>25</v>
          </cell>
        </row>
        <row r="20">
          <cell r="H20">
            <v>9</v>
          </cell>
        </row>
        <row r="21">
          <cell r="G21">
            <v>710</v>
          </cell>
        </row>
      </sheetData>
      <sheetData sheetId="10"/>
      <sheetData sheetId="1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12.17"/>
      <sheetName val="11th Circuit 11.17"/>
      <sheetName val="11th Circuit 10.17"/>
      <sheetName val="11th Circuit 9.17"/>
      <sheetName val="11th Circuit 8.17"/>
      <sheetName val="11th Circuit 7.17"/>
      <sheetName val="11th Circuit 6.17"/>
      <sheetName val="11th Circuit 5.17"/>
      <sheetName val="11th Circuit 4.17"/>
      <sheetName val="11th Circuit 3.17"/>
      <sheetName val="11th Circuit 2.17"/>
      <sheetName val="11th Circuit 01.17"/>
    </sheetNames>
    <sheetDataSet>
      <sheetData sheetId="0">
        <row r="7">
          <cell r="B7">
            <v>2204</v>
          </cell>
        </row>
        <row r="9">
          <cell r="B9">
            <v>1195</v>
          </cell>
        </row>
        <row r="16">
          <cell r="B16">
            <v>998</v>
          </cell>
          <cell r="G16">
            <v>751</v>
          </cell>
          <cell r="H16">
            <v>472</v>
          </cell>
        </row>
        <row r="17">
          <cell r="G17">
            <v>279</v>
          </cell>
        </row>
        <row r="18">
          <cell r="H18">
            <v>10</v>
          </cell>
        </row>
        <row r="19">
          <cell r="H19">
            <v>19</v>
          </cell>
        </row>
        <row r="20">
          <cell r="H20">
            <v>13</v>
          </cell>
        </row>
        <row r="21">
          <cell r="G21">
            <v>761</v>
          </cell>
        </row>
      </sheetData>
      <sheetData sheetId="1">
        <row r="7">
          <cell r="B7">
            <v>2266</v>
          </cell>
        </row>
        <row r="9">
          <cell r="B9">
            <v>1218</v>
          </cell>
        </row>
        <row r="16">
          <cell r="B16">
            <v>1043</v>
          </cell>
          <cell r="G16">
            <v>736</v>
          </cell>
          <cell r="H16">
            <v>478</v>
          </cell>
        </row>
        <row r="17">
          <cell r="G17">
            <v>258</v>
          </cell>
        </row>
        <row r="18">
          <cell r="H18">
            <v>10</v>
          </cell>
        </row>
        <row r="19">
          <cell r="H19">
            <v>16</v>
          </cell>
        </row>
        <row r="20">
          <cell r="H20">
            <v>5</v>
          </cell>
        </row>
        <row r="21">
          <cell r="G21">
            <v>746</v>
          </cell>
        </row>
      </sheetData>
      <sheetData sheetId="2">
        <row r="7">
          <cell r="B7">
            <v>2290</v>
          </cell>
        </row>
        <row r="9">
          <cell r="B9">
            <v>1253</v>
          </cell>
        </row>
        <row r="16">
          <cell r="B16">
            <v>1033</v>
          </cell>
          <cell r="G16">
            <v>732</v>
          </cell>
          <cell r="H16">
            <v>473</v>
          </cell>
        </row>
        <row r="17">
          <cell r="G17">
            <v>259</v>
          </cell>
        </row>
        <row r="18">
          <cell r="H18">
            <v>28</v>
          </cell>
        </row>
        <row r="19">
          <cell r="H19">
            <v>36</v>
          </cell>
        </row>
        <row r="20">
          <cell r="H20">
            <v>15</v>
          </cell>
        </row>
        <row r="21">
          <cell r="G21">
            <v>760</v>
          </cell>
        </row>
      </sheetData>
      <sheetData sheetId="3">
        <row r="7">
          <cell r="B7">
            <v>2285</v>
          </cell>
        </row>
        <row r="9">
          <cell r="B9">
            <v>1257</v>
          </cell>
        </row>
        <row r="16">
          <cell r="B16">
            <v>1023</v>
          </cell>
          <cell r="G16">
            <v>709</v>
          </cell>
          <cell r="H16">
            <v>471</v>
          </cell>
        </row>
        <row r="17">
          <cell r="G17">
            <v>238</v>
          </cell>
        </row>
        <row r="18">
          <cell r="H18">
            <v>35</v>
          </cell>
        </row>
        <row r="19">
          <cell r="H19">
            <v>13</v>
          </cell>
        </row>
        <row r="20">
          <cell r="H20">
            <v>17</v>
          </cell>
        </row>
        <row r="21">
          <cell r="G21">
            <v>744</v>
          </cell>
        </row>
      </sheetData>
      <sheetData sheetId="4">
        <row r="7">
          <cell r="B7">
            <v>2271</v>
          </cell>
        </row>
        <row r="9">
          <cell r="B9">
            <v>1229</v>
          </cell>
        </row>
        <row r="16">
          <cell r="B16">
            <v>1037</v>
          </cell>
          <cell r="G16">
            <v>704</v>
          </cell>
          <cell r="H16">
            <v>465</v>
          </cell>
        </row>
        <row r="17">
          <cell r="G17">
            <v>239</v>
          </cell>
        </row>
        <row r="18">
          <cell r="H18">
            <v>48</v>
          </cell>
        </row>
        <row r="19">
          <cell r="H19">
            <v>12</v>
          </cell>
        </row>
        <row r="20">
          <cell r="H20">
            <v>8</v>
          </cell>
        </row>
        <row r="21">
          <cell r="G21">
            <v>752</v>
          </cell>
        </row>
      </sheetData>
      <sheetData sheetId="5">
        <row r="7">
          <cell r="B7">
            <v>2256</v>
          </cell>
        </row>
        <row r="9">
          <cell r="B9">
            <v>1235</v>
          </cell>
        </row>
        <row r="16">
          <cell r="B16">
            <v>1013</v>
          </cell>
          <cell r="G16">
            <v>704</v>
          </cell>
          <cell r="H16">
            <v>454</v>
          </cell>
        </row>
        <row r="17">
          <cell r="G17">
            <v>250</v>
          </cell>
        </row>
        <row r="18">
          <cell r="H18">
            <v>47</v>
          </cell>
        </row>
        <row r="19">
          <cell r="H19">
            <v>19</v>
          </cell>
        </row>
        <row r="20">
          <cell r="H20">
            <v>12</v>
          </cell>
        </row>
        <row r="21">
          <cell r="G21">
            <v>751</v>
          </cell>
        </row>
      </sheetData>
      <sheetData sheetId="6">
        <row r="7">
          <cell r="B7">
            <v>2222</v>
          </cell>
        </row>
        <row r="9">
          <cell r="B9">
            <v>1230</v>
          </cell>
        </row>
        <row r="16">
          <cell r="B16">
            <v>983</v>
          </cell>
          <cell r="G16">
            <v>691</v>
          </cell>
          <cell r="H16">
            <v>455</v>
          </cell>
        </row>
        <row r="17">
          <cell r="G17">
            <v>236</v>
          </cell>
        </row>
        <row r="18">
          <cell r="H18">
            <v>48</v>
          </cell>
        </row>
        <row r="19">
          <cell r="H19">
            <v>18</v>
          </cell>
        </row>
        <row r="20">
          <cell r="H20">
            <v>7</v>
          </cell>
        </row>
        <row r="21">
          <cell r="G21">
            <v>739</v>
          </cell>
        </row>
      </sheetData>
      <sheetData sheetId="7">
        <row r="7">
          <cell r="B7">
            <v>2222</v>
          </cell>
        </row>
        <row r="9">
          <cell r="B9">
            <v>1245</v>
          </cell>
        </row>
        <row r="16">
          <cell r="B16">
            <v>973</v>
          </cell>
          <cell r="G16">
            <v>687</v>
          </cell>
          <cell r="H16">
            <v>457</v>
          </cell>
        </row>
        <row r="17">
          <cell r="G17">
            <v>230</v>
          </cell>
        </row>
        <row r="18">
          <cell r="H18">
            <v>48</v>
          </cell>
        </row>
        <row r="19">
          <cell r="H19">
            <v>23</v>
          </cell>
        </row>
        <row r="20">
          <cell r="H20">
            <v>14</v>
          </cell>
        </row>
        <row r="21">
          <cell r="G21">
            <v>735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1695</v>
          </cell>
        </row>
        <row r="17">
          <cell r="S17">
            <v>374</v>
          </cell>
        </row>
        <row r="26">
          <cell r="S26">
            <v>508</v>
          </cell>
        </row>
        <row r="31">
          <cell r="S31">
            <v>1468</v>
          </cell>
        </row>
        <row r="38">
          <cell r="S38">
            <v>2166</v>
          </cell>
        </row>
        <row r="42">
          <cell r="S42">
            <v>2694</v>
          </cell>
        </row>
        <row r="48">
          <cell r="S48">
            <v>1648</v>
          </cell>
        </row>
        <row r="56">
          <cell r="S56">
            <v>605</v>
          </cell>
        </row>
        <row r="58">
          <cell r="S58">
            <v>1406</v>
          </cell>
        </row>
        <row r="59">
          <cell r="S59">
            <v>354</v>
          </cell>
        </row>
        <row r="65">
          <cell r="S65">
            <v>1806</v>
          </cell>
        </row>
        <row r="68">
          <cell r="S68">
            <v>2679</v>
          </cell>
        </row>
        <row r="73">
          <cell r="S73">
            <v>1471</v>
          </cell>
        </row>
        <row r="76">
          <cell r="S76">
            <v>3594</v>
          </cell>
        </row>
        <row r="84">
          <cell r="S84">
            <v>696</v>
          </cell>
        </row>
        <row r="87">
          <cell r="S87">
            <v>1364</v>
          </cell>
        </row>
        <row r="90">
          <cell r="S90">
            <v>133</v>
          </cell>
        </row>
        <row r="93">
          <cell r="S93">
            <v>3137</v>
          </cell>
        </row>
        <row r="97">
          <cell r="S97">
            <v>1546</v>
          </cell>
        </row>
        <row r="103">
          <cell r="S103">
            <v>941</v>
          </cell>
        </row>
        <row r="110">
          <cell r="S110">
            <v>2146</v>
          </cell>
        </row>
        <row r="112">
          <cell r="S112">
            <v>32431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1.18"/>
    </sheetNames>
    <sheetDataSet>
      <sheetData sheetId="0">
        <row r="7">
          <cell r="B7">
            <v>2201</v>
          </cell>
        </row>
        <row r="9">
          <cell r="B9">
            <v>1184</v>
          </cell>
        </row>
        <row r="16">
          <cell r="B16">
            <v>1001</v>
          </cell>
          <cell r="G16">
            <v>756</v>
          </cell>
          <cell r="H16">
            <v>476</v>
          </cell>
        </row>
        <row r="17">
          <cell r="G17">
            <v>280</v>
          </cell>
        </row>
        <row r="18">
          <cell r="H18">
            <v>10</v>
          </cell>
        </row>
        <row r="19">
          <cell r="H19">
            <v>18</v>
          </cell>
        </row>
        <row r="20">
          <cell r="H20">
            <v>10</v>
          </cell>
        </row>
        <row r="21">
          <cell r="G21">
            <v>766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12.17"/>
      <sheetName val="12th Circuit County Sum 12.17"/>
      <sheetName val="Desoto 12.17"/>
      <sheetName val="Manatee 12.17"/>
      <sheetName val="Sarasota 12.17"/>
      <sheetName val="12th Circuit Summary 11.17"/>
      <sheetName val="12th Circuit County Sum 11.17"/>
      <sheetName val="Desoto 11.17"/>
      <sheetName val="Manatee 11.17"/>
      <sheetName val="Sarasota 11.17"/>
      <sheetName val="12th Circuit Summary 10.17"/>
      <sheetName val="12th Circuit County Sum 10.17"/>
      <sheetName val="Desoto 10.17"/>
      <sheetName val="Manatee 10.17"/>
      <sheetName val="Sarasota 10.17"/>
      <sheetName val="12th Circuit Summary 9.17"/>
      <sheetName val="12th Circuit County Sum 9.17"/>
      <sheetName val="Desoto 9.17"/>
      <sheetName val="Manatee 9.17"/>
      <sheetName val="Sarasota 9.17"/>
      <sheetName val="12th Circuit Summary 8.17"/>
      <sheetName val="12th Circuit County Sum 8.17"/>
      <sheetName val="Desoto 8.17"/>
      <sheetName val="Manatee 8.17"/>
      <sheetName val="Sarasota 8.17"/>
      <sheetName val="12th Circuit Summary 7.17"/>
      <sheetName val="12th Circuit County Sum 7.17"/>
      <sheetName val="Desoto 7.17"/>
      <sheetName val="Manatee 7.17"/>
      <sheetName val="Sarasota 7.17"/>
      <sheetName val="12th Circuit Summary 6.17"/>
      <sheetName val="12th Circuit County Sum 6.17"/>
      <sheetName val="Desoto 6.17"/>
      <sheetName val="Manatee 6.17"/>
      <sheetName val="Sarasota 6.17"/>
      <sheetName val="12th Circuit Summary 5.17"/>
      <sheetName val="12th Circuit County Sum 5.17"/>
      <sheetName val="Desoto 5.17"/>
      <sheetName val="Manatee 5.17"/>
      <sheetName val="Sarasota 5.17"/>
      <sheetName val="12th Circuit Summary 4.17"/>
      <sheetName val="12th Circuit County Sum 4.17"/>
      <sheetName val="Desoto 4.17"/>
      <sheetName val="Manatee 4.17"/>
      <sheetName val="Sarasota 4.17"/>
      <sheetName val="12th Circuit Summary 3.17"/>
      <sheetName val="12th Circuit County Sum 3.17"/>
      <sheetName val="Desoto 3.17"/>
      <sheetName val="Manatee 3.17"/>
      <sheetName val="Sarasota 3.17"/>
      <sheetName val="12th Circuit Summary 2.17"/>
      <sheetName val="12th Circuit County Sum 2.17"/>
      <sheetName val="Desoto 2.17"/>
      <sheetName val="Manatee 2.17"/>
      <sheetName val="Sarasota 2.17"/>
      <sheetName val="12th Circuit Summary 01.17"/>
      <sheetName val="12th Circuit County Sum 01.17"/>
      <sheetName val="Desoto 01.17"/>
      <sheetName val="Manatee 01.17"/>
      <sheetName val="Sarasota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7">
          <cell r="B7">
            <v>1290</v>
          </cell>
        </row>
        <row r="9">
          <cell r="B9">
            <v>219</v>
          </cell>
        </row>
        <row r="16">
          <cell r="B16">
            <v>1065</v>
          </cell>
          <cell r="G16">
            <v>490</v>
          </cell>
          <cell r="H16">
            <v>415</v>
          </cell>
        </row>
        <row r="17">
          <cell r="G17">
            <v>75</v>
          </cell>
        </row>
        <row r="18">
          <cell r="H18">
            <v>38</v>
          </cell>
        </row>
        <row r="19">
          <cell r="H19">
            <v>12</v>
          </cell>
        </row>
        <row r="20">
          <cell r="H20">
            <v>11</v>
          </cell>
        </row>
        <row r="21">
          <cell r="G21">
            <v>528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12.17"/>
      <sheetName val="12th Circuit County Sum 12.17"/>
      <sheetName val="Desoto 12.17"/>
      <sheetName val="Manatee 12.17"/>
      <sheetName val="Sarasota 12.17"/>
      <sheetName val="12th Circuit Summary 11.17"/>
      <sheetName val="12th Circuit County Sum 11.17"/>
      <sheetName val="Desoto 11.17"/>
      <sheetName val="Manatee 11.17"/>
      <sheetName val="Sarasota 11.17"/>
      <sheetName val="12th Circuit Summary 10.17"/>
      <sheetName val="12th Circuit County Sum 10.17"/>
      <sheetName val="Desoto 10.17"/>
      <sheetName val="Manatee 10.17"/>
      <sheetName val="Sarasota 10.17"/>
      <sheetName val="12th Circuit Summary 9.17"/>
      <sheetName val="12th Circuit County Sum 9.17"/>
      <sheetName val="Desoto 9.17"/>
      <sheetName val="Manatee 9.17"/>
      <sheetName val="Sarasota 9.17"/>
      <sheetName val="12th Circuit Summary 8.17"/>
      <sheetName val="12th Circuit County Sum 8.17"/>
      <sheetName val="Desoto 8.17"/>
      <sheetName val="Manatee 8.17"/>
      <sheetName val="Sarasota 8.17"/>
      <sheetName val="12th Circuit Summary 7.17"/>
      <sheetName val="12th Circuit County Sum 7.17"/>
      <sheetName val="Desoto 7.17"/>
      <sheetName val="Manatee 7.17"/>
      <sheetName val="Sarasota 7.17"/>
      <sheetName val="12th Circuit Summary 6.17"/>
      <sheetName val="12th Circuit County Sum 6.17"/>
      <sheetName val="Desoto 6.17"/>
      <sheetName val="Manatee 6.17"/>
      <sheetName val="Sarasota 6.17"/>
      <sheetName val="12th Circuit Summary 5.17"/>
      <sheetName val="12th Circuit County Sum 5.17"/>
      <sheetName val="Desoto 5.17"/>
      <sheetName val="Manatee 5.17"/>
      <sheetName val="Sarasota 5.17"/>
      <sheetName val="12th Circuit Summary 4.17"/>
      <sheetName val="12th Circuit County Sum 4.17"/>
      <sheetName val="Desoto 4.17"/>
      <sheetName val="Manatee 4.17"/>
      <sheetName val="Sarasota 4.17"/>
      <sheetName val="12th Circuit Summary 3.17"/>
      <sheetName val="12th Circuit County Sum 3.17"/>
      <sheetName val="Desoto 3.17"/>
      <sheetName val="Manatee 3.17"/>
      <sheetName val="Sarasota 3.17"/>
      <sheetName val="12th Circuit Summary 2.17"/>
      <sheetName val="12th Circuit County Sum 2.17"/>
      <sheetName val="Desoto 2.17"/>
      <sheetName val="Manatee 2.17"/>
      <sheetName val="Sarasota 2.17"/>
      <sheetName val="12th Circuit Summary 01.17"/>
      <sheetName val="12th Circuit County Sum 01.17"/>
      <sheetName val="Desoto 01.17"/>
      <sheetName val="Manatee 01.17"/>
      <sheetName val="Sarasota 01.17"/>
    </sheetNames>
    <sheetDataSet>
      <sheetData sheetId="0">
        <row r="7">
          <cell r="B7">
            <v>1297</v>
          </cell>
        </row>
        <row r="9">
          <cell r="B9">
            <v>222</v>
          </cell>
        </row>
        <row r="16">
          <cell r="B16">
            <v>1074</v>
          </cell>
          <cell r="G16">
            <v>487</v>
          </cell>
          <cell r="H16">
            <v>409</v>
          </cell>
        </row>
        <row r="17">
          <cell r="G17">
            <v>78</v>
          </cell>
        </row>
        <row r="18">
          <cell r="H18">
            <v>28</v>
          </cell>
        </row>
        <row r="19">
          <cell r="H19">
            <v>0</v>
          </cell>
        </row>
        <row r="20">
          <cell r="H20">
            <v>4</v>
          </cell>
        </row>
        <row r="21">
          <cell r="G21">
            <v>515</v>
          </cell>
        </row>
      </sheetData>
      <sheetData sheetId="1"/>
      <sheetData sheetId="2"/>
      <sheetData sheetId="3"/>
      <sheetData sheetId="4"/>
      <sheetData sheetId="5">
        <row r="7">
          <cell r="B7">
            <v>1318</v>
          </cell>
        </row>
        <row r="9">
          <cell r="B9">
            <v>251</v>
          </cell>
        </row>
        <row r="16">
          <cell r="B16">
            <v>1066</v>
          </cell>
          <cell r="G16">
            <v>495</v>
          </cell>
          <cell r="H16">
            <v>414</v>
          </cell>
        </row>
        <row r="17">
          <cell r="G17">
            <v>81</v>
          </cell>
        </row>
        <row r="18">
          <cell r="H18">
            <v>29</v>
          </cell>
        </row>
        <row r="19">
          <cell r="H19">
            <v>10</v>
          </cell>
        </row>
        <row r="20">
          <cell r="H20">
            <v>6</v>
          </cell>
        </row>
        <row r="21">
          <cell r="G21">
            <v>524</v>
          </cell>
        </row>
      </sheetData>
      <sheetData sheetId="6"/>
      <sheetData sheetId="7"/>
      <sheetData sheetId="8"/>
      <sheetData sheetId="9"/>
      <sheetData sheetId="10">
        <row r="7">
          <cell r="B7">
            <v>1327</v>
          </cell>
        </row>
        <row r="9">
          <cell r="B9">
            <v>254</v>
          </cell>
        </row>
        <row r="16">
          <cell r="B16">
            <v>1072</v>
          </cell>
          <cell r="G16">
            <v>517</v>
          </cell>
          <cell r="H16">
            <v>410</v>
          </cell>
        </row>
        <row r="17">
          <cell r="G17">
            <v>107</v>
          </cell>
        </row>
        <row r="18">
          <cell r="H18">
            <v>29</v>
          </cell>
        </row>
        <row r="19">
          <cell r="H19">
            <v>23</v>
          </cell>
        </row>
        <row r="20">
          <cell r="H20">
            <v>19</v>
          </cell>
        </row>
        <row r="21">
          <cell r="G21">
            <v>546</v>
          </cell>
        </row>
      </sheetData>
      <sheetData sheetId="11"/>
      <sheetData sheetId="12"/>
      <sheetData sheetId="13"/>
      <sheetData sheetId="14"/>
      <sheetData sheetId="15">
        <row r="7">
          <cell r="B7">
            <v>1336</v>
          </cell>
        </row>
        <row r="9">
          <cell r="B9">
            <v>260</v>
          </cell>
        </row>
        <row r="16">
          <cell r="B16">
            <v>1075</v>
          </cell>
          <cell r="G16">
            <v>488</v>
          </cell>
          <cell r="H16">
            <v>404</v>
          </cell>
        </row>
        <row r="17">
          <cell r="G17">
            <v>84</v>
          </cell>
        </row>
        <row r="18">
          <cell r="H18">
            <v>29</v>
          </cell>
        </row>
        <row r="19">
          <cell r="H19">
            <v>0</v>
          </cell>
        </row>
        <row r="20">
          <cell r="H20">
            <v>7</v>
          </cell>
        </row>
        <row r="21">
          <cell r="G21">
            <v>517</v>
          </cell>
        </row>
      </sheetData>
      <sheetData sheetId="16"/>
      <sheetData sheetId="17"/>
      <sheetData sheetId="18"/>
      <sheetData sheetId="19"/>
      <sheetData sheetId="20">
        <row r="7">
          <cell r="B7">
            <v>1341</v>
          </cell>
        </row>
        <row r="9">
          <cell r="B9">
            <v>259</v>
          </cell>
        </row>
        <row r="16">
          <cell r="B16">
            <v>1081</v>
          </cell>
          <cell r="G16">
            <v>507</v>
          </cell>
          <cell r="H16">
            <v>408</v>
          </cell>
        </row>
        <row r="17">
          <cell r="G17">
            <v>99</v>
          </cell>
        </row>
        <row r="18">
          <cell r="H18">
            <v>37</v>
          </cell>
        </row>
        <row r="19">
          <cell r="H19">
            <v>21</v>
          </cell>
        </row>
        <row r="20">
          <cell r="H20">
            <v>15</v>
          </cell>
        </row>
        <row r="21">
          <cell r="G21">
            <v>544</v>
          </cell>
        </row>
      </sheetData>
      <sheetData sheetId="21"/>
      <sheetData sheetId="22"/>
      <sheetData sheetId="23"/>
      <sheetData sheetId="24"/>
      <sheetData sheetId="25">
        <row r="7">
          <cell r="B7">
            <v>1315</v>
          </cell>
        </row>
        <row r="9">
          <cell r="B9">
            <v>275</v>
          </cell>
        </row>
        <row r="16">
          <cell r="B16">
            <v>1039</v>
          </cell>
          <cell r="G16">
            <v>496</v>
          </cell>
          <cell r="H16">
            <v>408</v>
          </cell>
        </row>
        <row r="17">
          <cell r="G17">
            <v>88</v>
          </cell>
        </row>
        <row r="18">
          <cell r="H18">
            <v>38</v>
          </cell>
        </row>
        <row r="19">
          <cell r="H19">
            <v>4</v>
          </cell>
        </row>
        <row r="20">
          <cell r="H20">
            <v>12</v>
          </cell>
        </row>
        <row r="21">
          <cell r="G21">
            <v>534</v>
          </cell>
        </row>
      </sheetData>
      <sheetData sheetId="26"/>
      <sheetData sheetId="27"/>
      <sheetData sheetId="28"/>
      <sheetData sheetId="29"/>
      <sheetData sheetId="30">
        <row r="7">
          <cell r="B7">
            <v>1311</v>
          </cell>
        </row>
        <row r="9">
          <cell r="B9">
            <v>245</v>
          </cell>
        </row>
        <row r="16">
          <cell r="B16">
            <v>1062</v>
          </cell>
          <cell r="G16">
            <v>499</v>
          </cell>
          <cell r="H16">
            <v>423</v>
          </cell>
        </row>
        <row r="17">
          <cell r="G17">
            <v>76</v>
          </cell>
        </row>
        <row r="18">
          <cell r="H18">
            <v>38</v>
          </cell>
        </row>
        <row r="19">
          <cell r="H19">
            <v>10</v>
          </cell>
        </row>
        <row r="20">
          <cell r="H20">
            <v>6</v>
          </cell>
        </row>
        <row r="21">
          <cell r="G21">
            <v>537</v>
          </cell>
        </row>
      </sheetData>
      <sheetData sheetId="31"/>
      <sheetData sheetId="32"/>
      <sheetData sheetId="33"/>
      <sheetData sheetId="34"/>
      <sheetData sheetId="35">
        <row r="7">
          <cell r="B7">
            <v>1332</v>
          </cell>
        </row>
        <row r="9">
          <cell r="B9">
            <v>255</v>
          </cell>
        </row>
        <row r="16">
          <cell r="B16">
            <v>1073</v>
          </cell>
          <cell r="G16">
            <v>502</v>
          </cell>
          <cell r="H16">
            <v>420</v>
          </cell>
        </row>
        <row r="17">
          <cell r="G17">
            <v>82</v>
          </cell>
        </row>
        <row r="18">
          <cell r="H18">
            <v>38</v>
          </cell>
        </row>
        <row r="19">
          <cell r="H19">
            <v>16</v>
          </cell>
        </row>
        <row r="20">
          <cell r="H20">
            <v>13</v>
          </cell>
        </row>
        <row r="21">
          <cell r="G21">
            <v>540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1.18"/>
      <sheetName val="12th Circuit County Sum 1.18"/>
      <sheetName val="Desoto 1.18"/>
      <sheetName val="Manatee 1.18"/>
      <sheetName val="Sarasota 1.18"/>
    </sheetNames>
    <sheetDataSet>
      <sheetData sheetId="0">
        <row r="7">
          <cell r="B7">
            <v>1281</v>
          </cell>
        </row>
        <row r="9">
          <cell r="B9">
            <v>225</v>
          </cell>
        </row>
        <row r="16">
          <cell r="B16">
            <v>1055</v>
          </cell>
          <cell r="G16">
            <v>495</v>
          </cell>
          <cell r="H16">
            <v>417</v>
          </cell>
        </row>
        <row r="17">
          <cell r="G17">
            <v>78</v>
          </cell>
        </row>
        <row r="18">
          <cell r="H18">
            <v>28</v>
          </cell>
        </row>
        <row r="19">
          <cell r="H19">
            <v>12</v>
          </cell>
        </row>
        <row r="20">
          <cell r="H20">
            <v>11</v>
          </cell>
        </row>
        <row r="21">
          <cell r="G21">
            <v>523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12.17"/>
      <sheetName val="13th Circuit 11.17"/>
      <sheetName val="13th Circuit 10.17"/>
      <sheetName val="13th Circuit 9.17"/>
      <sheetName val="13th Circuit 8.17"/>
      <sheetName val="13th Circuit 7.17"/>
      <sheetName val="13th Circuit 6.17"/>
      <sheetName val="13th Circuit 5.17"/>
      <sheetName val="13th Circuit 4.17"/>
      <sheetName val="13th Circuit 3.17"/>
      <sheetName val="13th Circuit 2.17"/>
      <sheetName val="13th Circuit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1957</v>
          </cell>
        </row>
        <row r="9">
          <cell r="B9">
            <v>564</v>
          </cell>
        </row>
        <row r="16">
          <cell r="B16">
            <v>1354</v>
          </cell>
          <cell r="G16">
            <v>698</v>
          </cell>
          <cell r="H16">
            <v>530</v>
          </cell>
        </row>
        <row r="17">
          <cell r="G17">
            <v>168</v>
          </cell>
        </row>
        <row r="18">
          <cell r="H18">
            <v>65</v>
          </cell>
        </row>
        <row r="19">
          <cell r="H19">
            <v>7</v>
          </cell>
        </row>
        <row r="20">
          <cell r="H20">
            <v>11</v>
          </cell>
        </row>
        <row r="21">
          <cell r="G21">
            <v>763</v>
          </cell>
        </row>
      </sheetData>
      <sheetData sheetId="10"/>
      <sheetData sheetId="1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12.17"/>
      <sheetName val="13th Circuit 11.17"/>
      <sheetName val="13th Circuit 10.17"/>
      <sheetName val="13th Circuit 9.17"/>
      <sheetName val="13th Circuit 8.17"/>
      <sheetName val="13th Circuit 7.17"/>
      <sheetName val="13th Circuit 6.17"/>
      <sheetName val="13th Circuit 5.17"/>
      <sheetName val="13th Circuit 4.17"/>
      <sheetName val="13th Circuit 3.17"/>
      <sheetName val="13th Circuit 2.17"/>
      <sheetName val="13th Circuit 01.17"/>
    </sheetNames>
    <sheetDataSet>
      <sheetData sheetId="0">
        <row r="7">
          <cell r="B7">
            <v>2255</v>
          </cell>
        </row>
        <row r="9">
          <cell r="B9">
            <v>764</v>
          </cell>
        </row>
        <row r="16">
          <cell r="B16">
            <v>1470</v>
          </cell>
          <cell r="G16">
            <v>712</v>
          </cell>
          <cell r="H16">
            <v>540</v>
          </cell>
        </row>
        <row r="17">
          <cell r="G17">
            <v>172</v>
          </cell>
        </row>
        <row r="18">
          <cell r="H18">
            <v>77</v>
          </cell>
        </row>
        <row r="19">
          <cell r="H19">
            <v>3</v>
          </cell>
        </row>
        <row r="20">
          <cell r="H20">
            <v>26</v>
          </cell>
        </row>
        <row r="21">
          <cell r="G21">
            <v>789</v>
          </cell>
        </row>
      </sheetData>
      <sheetData sheetId="1">
        <row r="7">
          <cell r="B7">
            <v>2208</v>
          </cell>
        </row>
        <row r="9">
          <cell r="B9">
            <v>734</v>
          </cell>
        </row>
        <row r="16">
          <cell r="B16">
            <v>1453</v>
          </cell>
          <cell r="G16">
            <v>727</v>
          </cell>
          <cell r="H16">
            <v>533</v>
          </cell>
        </row>
        <row r="17">
          <cell r="G17">
            <v>194</v>
          </cell>
        </row>
        <row r="18">
          <cell r="H18">
            <v>73</v>
          </cell>
        </row>
        <row r="19">
          <cell r="H19">
            <v>20</v>
          </cell>
        </row>
        <row r="20">
          <cell r="H20">
            <v>18</v>
          </cell>
        </row>
        <row r="21">
          <cell r="G21">
            <v>800</v>
          </cell>
        </row>
      </sheetData>
      <sheetData sheetId="2">
        <row r="7">
          <cell r="B7">
            <v>2187</v>
          </cell>
        </row>
        <row r="9">
          <cell r="B9">
            <v>688</v>
          </cell>
        </row>
        <row r="16">
          <cell r="B16">
            <v>1489</v>
          </cell>
          <cell r="G16">
            <v>725</v>
          </cell>
          <cell r="H16">
            <v>547</v>
          </cell>
        </row>
        <row r="17">
          <cell r="G17">
            <v>178</v>
          </cell>
        </row>
        <row r="18">
          <cell r="H18">
            <v>72</v>
          </cell>
        </row>
        <row r="19">
          <cell r="H19">
            <v>28</v>
          </cell>
        </row>
        <row r="20">
          <cell r="H20">
            <v>18</v>
          </cell>
        </row>
        <row r="21">
          <cell r="G21">
            <v>797</v>
          </cell>
        </row>
      </sheetData>
      <sheetData sheetId="3">
        <row r="7">
          <cell r="B7">
            <v>2140</v>
          </cell>
        </row>
        <row r="9">
          <cell r="B9">
            <v>676</v>
          </cell>
        </row>
        <row r="16">
          <cell r="B16">
            <v>1455</v>
          </cell>
          <cell r="G16">
            <v>704</v>
          </cell>
          <cell r="H16">
            <v>544</v>
          </cell>
        </row>
        <row r="17">
          <cell r="G17">
            <v>160</v>
          </cell>
        </row>
        <row r="18">
          <cell r="H18">
            <v>70</v>
          </cell>
        </row>
        <row r="19">
          <cell r="H19">
            <v>0</v>
          </cell>
        </row>
        <row r="20">
          <cell r="H20">
            <v>10</v>
          </cell>
        </row>
        <row r="21">
          <cell r="G21">
            <v>774</v>
          </cell>
        </row>
      </sheetData>
      <sheetData sheetId="4">
        <row r="7">
          <cell r="B7">
            <v>2093</v>
          </cell>
        </row>
        <row r="9">
          <cell r="B9">
            <v>622</v>
          </cell>
        </row>
        <row r="16">
          <cell r="B16">
            <v>1454</v>
          </cell>
          <cell r="G16">
            <v>715</v>
          </cell>
          <cell r="H16">
            <v>554</v>
          </cell>
        </row>
        <row r="17">
          <cell r="G17">
            <v>161</v>
          </cell>
        </row>
        <row r="18">
          <cell r="H18">
            <v>69</v>
          </cell>
        </row>
        <row r="19">
          <cell r="H19">
            <v>14</v>
          </cell>
        </row>
        <row r="20">
          <cell r="H20">
            <v>12</v>
          </cell>
        </row>
        <row r="21">
          <cell r="G21">
            <v>784</v>
          </cell>
        </row>
      </sheetData>
      <sheetData sheetId="5">
        <row r="7">
          <cell r="B7">
            <v>2060</v>
          </cell>
        </row>
        <row r="9">
          <cell r="B9">
            <v>657</v>
          </cell>
        </row>
        <row r="16">
          <cell r="B16">
            <v>1390</v>
          </cell>
          <cell r="G16">
            <v>722</v>
          </cell>
          <cell r="H16">
            <v>537</v>
          </cell>
        </row>
        <row r="17">
          <cell r="G17">
            <v>185</v>
          </cell>
        </row>
        <row r="18">
          <cell r="H18">
            <v>68</v>
          </cell>
        </row>
        <row r="19">
          <cell r="H19">
            <v>22</v>
          </cell>
        </row>
        <row r="20">
          <cell r="H20">
            <v>23</v>
          </cell>
        </row>
        <row r="21">
          <cell r="G21">
            <v>790</v>
          </cell>
        </row>
      </sheetData>
      <sheetData sheetId="6">
        <row r="7">
          <cell r="B7">
            <v>2073</v>
          </cell>
        </row>
        <row r="9">
          <cell r="B9">
            <v>668</v>
          </cell>
        </row>
        <row r="16">
          <cell r="B16">
            <v>1393</v>
          </cell>
          <cell r="G16">
            <v>722</v>
          </cell>
          <cell r="H16">
            <v>531</v>
          </cell>
        </row>
        <row r="17">
          <cell r="G17">
            <v>191</v>
          </cell>
        </row>
        <row r="18">
          <cell r="H18">
            <v>68</v>
          </cell>
        </row>
        <row r="19">
          <cell r="H19">
            <v>31</v>
          </cell>
        </row>
        <row r="20">
          <cell r="H20">
            <v>22</v>
          </cell>
        </row>
        <row r="21">
          <cell r="G21">
            <v>790</v>
          </cell>
        </row>
      </sheetData>
      <sheetData sheetId="7">
        <row r="7">
          <cell r="B7">
            <v>2087</v>
          </cell>
        </row>
        <row r="9">
          <cell r="B9">
            <v>674</v>
          </cell>
        </row>
        <row r="16">
          <cell r="B16">
            <v>1401</v>
          </cell>
          <cell r="G16">
            <v>704</v>
          </cell>
          <cell r="H16">
            <v>534</v>
          </cell>
        </row>
        <row r="17">
          <cell r="G17">
            <v>170</v>
          </cell>
        </row>
        <row r="18">
          <cell r="H18">
            <v>69</v>
          </cell>
        </row>
        <row r="19">
          <cell r="H19">
            <v>12</v>
          </cell>
        </row>
        <row r="20">
          <cell r="H20">
            <v>13</v>
          </cell>
        </row>
        <row r="21">
          <cell r="G21">
            <v>773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1.18"/>
    </sheetNames>
    <sheetDataSet>
      <sheetData sheetId="0">
        <row r="7">
          <cell r="B7">
            <v>2216</v>
          </cell>
        </row>
        <row r="9">
          <cell r="B9">
            <v>690</v>
          </cell>
        </row>
        <row r="16">
          <cell r="B16">
            <v>1508</v>
          </cell>
          <cell r="G16">
            <v>702</v>
          </cell>
          <cell r="H16">
            <v>544</v>
          </cell>
        </row>
        <row r="17">
          <cell r="G17">
            <v>158</v>
          </cell>
        </row>
        <row r="18">
          <cell r="H18">
            <v>76</v>
          </cell>
        </row>
        <row r="19">
          <cell r="H19">
            <v>15</v>
          </cell>
        </row>
        <row r="20">
          <cell r="H20">
            <v>23</v>
          </cell>
        </row>
        <row r="21">
          <cell r="G21">
            <v>778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12.17"/>
      <sheetName val="14th Circuit County Sum 12.17"/>
      <sheetName val="Bay 12.17"/>
      <sheetName val="Calhoun 12.17"/>
      <sheetName val="Gulf 12.17"/>
      <sheetName val="Holmes 12.17"/>
      <sheetName val="Jackson 12.17"/>
      <sheetName val="Washington 12.17"/>
      <sheetName val="14th Circuit Summary 11.17"/>
      <sheetName val="14th Circuit County Sum 11.17"/>
      <sheetName val="Bay 11.17"/>
      <sheetName val="Calhoun 11.17"/>
      <sheetName val="Gulf 11.17"/>
      <sheetName val="Holmes 11.17"/>
      <sheetName val="Jackson 11.17"/>
      <sheetName val="Washington 11.17"/>
      <sheetName val="14th Circuit Summary 10.17"/>
      <sheetName val="14th Circuit County Sum 10.17"/>
      <sheetName val="Bay 10.17"/>
      <sheetName val="Calhoun 10.17"/>
      <sheetName val="Gulf 10.17"/>
      <sheetName val="Holmes 10.17"/>
      <sheetName val="Jackson 10.17"/>
      <sheetName val="Washington 10.17"/>
      <sheetName val="14th Circuit Summary 9.17"/>
      <sheetName val="14th Circuit County Sum 9.17"/>
      <sheetName val="Bay 9.17"/>
      <sheetName val="Calhoun 9.17"/>
      <sheetName val="Gulf 9.17"/>
      <sheetName val="Holmes 9.17"/>
      <sheetName val="Jackson 9.17"/>
      <sheetName val="Washington 9.17"/>
      <sheetName val="14th Circuit Summary 8.17"/>
      <sheetName val="14th Circuit County Sum 8.17"/>
      <sheetName val="Bay 8.17"/>
      <sheetName val="Calhoun 8.17"/>
      <sheetName val="Gulf 8.17"/>
      <sheetName val="Holmes 8.17"/>
      <sheetName val="Jackson 8.17"/>
      <sheetName val="Washington 8.17"/>
      <sheetName val="14th Circuit Summary 7.17"/>
      <sheetName val="14th Circuit County Sum 7.17"/>
      <sheetName val="Bay 7.17"/>
      <sheetName val="Calhoun 7.17"/>
      <sheetName val="Gulf 7.17"/>
      <sheetName val="Holmes 7.17"/>
      <sheetName val="Jackson 7.17"/>
      <sheetName val="Washington 7.17"/>
      <sheetName val="14th Circuit Summary 6.17"/>
      <sheetName val="14th Circuit County Sum 6.17"/>
      <sheetName val="Bay 6.17"/>
      <sheetName val="Calhoun 6.17"/>
      <sheetName val="Gulf 6.17"/>
      <sheetName val="Holmes 6.17"/>
      <sheetName val="Jackson 6.17"/>
      <sheetName val="Washington 6.17"/>
      <sheetName val="14th Circuit Summary 5.17"/>
      <sheetName val="14th Circuit County Sum 5.17"/>
      <sheetName val="Bay 5.17"/>
      <sheetName val="Calhoun 5.17"/>
      <sheetName val="Gulf 5.17"/>
      <sheetName val="Holmes 5.17"/>
      <sheetName val="Jackson 5.17"/>
      <sheetName val="Washington 5.17"/>
      <sheetName val="14th Circuit Summary 4.17"/>
      <sheetName val="14th Circuit County Sum 4.17"/>
      <sheetName val="Bay 4.17"/>
      <sheetName val="Calhoun 4.17"/>
      <sheetName val="Gulf 4.17"/>
      <sheetName val="Holmes 4.17"/>
      <sheetName val="Jackson 4.17"/>
      <sheetName val="Washington 4.17"/>
      <sheetName val="14th Circuit Summary 3.17"/>
      <sheetName val="14th Circuit County Sum 3.17"/>
      <sheetName val="Bay 3.17"/>
      <sheetName val="Calhoun 3.17"/>
      <sheetName val="Gulf 3.17"/>
      <sheetName val="Holmes 3.17"/>
      <sheetName val="Jackson 3.17"/>
      <sheetName val="Washington 3.17"/>
      <sheetName val="14th Circuit Summary 2.17"/>
      <sheetName val="14th Circuit County Sum 2.17"/>
      <sheetName val="Bay 2.17"/>
      <sheetName val="Calhoun 2.17"/>
      <sheetName val="Gulf 2.17"/>
      <sheetName val="Holmes 2.17"/>
      <sheetName val="Jackson 2.17"/>
      <sheetName val="Washington 2.17"/>
      <sheetName val="14th Circuit Summary 01.17"/>
      <sheetName val="14th Circuit County Sum 01.17"/>
      <sheetName val="Bay 01.17"/>
      <sheetName val="Calhoun 01.17"/>
      <sheetName val="Gulf 01.17"/>
      <sheetName val="Holmes 01.17"/>
      <sheetName val="Jackson 01.17"/>
      <sheetName val="Washington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7">
          <cell r="B7">
            <v>753</v>
          </cell>
        </row>
        <row r="9">
          <cell r="B9">
            <v>125</v>
          </cell>
        </row>
        <row r="16">
          <cell r="B16">
            <v>626</v>
          </cell>
          <cell r="G16">
            <v>300</v>
          </cell>
          <cell r="H16">
            <v>231</v>
          </cell>
        </row>
        <row r="17">
          <cell r="G17">
            <v>69</v>
          </cell>
        </row>
        <row r="18">
          <cell r="H18">
            <v>14</v>
          </cell>
        </row>
        <row r="19">
          <cell r="H19">
            <v>9</v>
          </cell>
        </row>
        <row r="20">
          <cell r="H20">
            <v>3</v>
          </cell>
        </row>
        <row r="21">
          <cell r="G21">
            <v>314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12.17"/>
      <sheetName val="14th Circuit County Sum 12.17"/>
      <sheetName val="Bay 12.17"/>
      <sheetName val="Calhoun 12.17"/>
      <sheetName val="Gulf 12.17"/>
      <sheetName val="Holmes 12.17"/>
      <sheetName val="Jackson 12.17"/>
      <sheetName val="Washington 12.17"/>
      <sheetName val="14th Circuit Summary 11.17"/>
      <sheetName val="14th Circuit County Sum 11.17"/>
      <sheetName val="Bay 11.17"/>
      <sheetName val="Calhoun 11.17"/>
      <sheetName val="Gulf 11.17"/>
      <sheetName val="Holmes 11.17"/>
      <sheetName val="Jackson 11.17"/>
      <sheetName val="Washington 11.17"/>
      <sheetName val="14th Circuit Summary 10.17"/>
      <sheetName val="14th Circuit County Sum 10.17"/>
      <sheetName val="Bay 10.17"/>
      <sheetName val="Calhoun 10.17"/>
      <sheetName val="Gulf 10.17"/>
      <sheetName val="Holmes 10.17"/>
      <sheetName val="Jackson 10.17"/>
      <sheetName val="Washington 10.17"/>
      <sheetName val="14th Circuit Summary 9.17"/>
      <sheetName val="14th Circuit County Sum 9.17"/>
      <sheetName val="Bay 9.17"/>
      <sheetName val="Calhoun 9.17"/>
      <sheetName val="Gulf 9.17"/>
      <sheetName val="Holmes 9.17"/>
      <sheetName val="Jackson 9.17"/>
      <sheetName val="Washington 9.17"/>
      <sheetName val="14th Circuit Summary 8.17"/>
      <sheetName val="14th Circuit County Sum 8.17"/>
      <sheetName val="Bay 8.17"/>
      <sheetName val="Calhoun 8.17"/>
      <sheetName val="Gulf 8.17"/>
      <sheetName val="Holmes 8.17"/>
      <sheetName val="Jackson 8.17"/>
      <sheetName val="Washington 8.17"/>
      <sheetName val="14th Circuit Summary 7.17"/>
      <sheetName val="14th Circuit County Sum 7.17"/>
      <sheetName val="Bay 7.17"/>
      <sheetName val="Calhoun 7.17"/>
      <sheetName val="Gulf 7.17"/>
      <sheetName val="Holmes 7.17"/>
      <sheetName val="Jackson 7.17"/>
      <sheetName val="Washington 7.17"/>
      <sheetName val="14th Circuit Summary 6.17"/>
      <sheetName val="14th Circuit County Sum 6.17"/>
      <sheetName val="Bay 6.17"/>
      <sheetName val="Calhoun 6.17"/>
      <sheetName val="Gulf 6.17"/>
      <sheetName val="Holmes 6.17"/>
      <sheetName val="Jackson 6.17"/>
      <sheetName val="Washington 6.17"/>
      <sheetName val="14th Circuit Summary 5.17"/>
      <sheetName val="14th Circuit County Sum 5.17"/>
      <sheetName val="Bay 5.17"/>
      <sheetName val="Calhoun 5.17"/>
      <sheetName val="Gulf 5.17"/>
      <sheetName val="Holmes 5.17"/>
      <sheetName val="Jackson 5.17"/>
      <sheetName val="Washington 5.17"/>
      <sheetName val="14th Circuit Summary 4.17"/>
      <sheetName val="14th Circuit County Sum 4.17"/>
      <sheetName val="Bay 4.17"/>
      <sheetName val="Calhoun 4.17"/>
      <sheetName val="Gulf 4.17"/>
      <sheetName val="Holmes 4.17"/>
      <sheetName val="Jackson 4.17"/>
      <sheetName val="Washington 4.17"/>
      <sheetName val="14th Circuit Summary 3.17"/>
      <sheetName val="14th Circuit County Sum 3.17"/>
      <sheetName val="Bay 3.17"/>
      <sheetName val="Calhoun 3.17"/>
      <sheetName val="Gulf 3.17"/>
      <sheetName val="Holmes 3.17"/>
      <sheetName val="Jackson 3.17"/>
      <sheetName val="Washington 3.17"/>
      <sheetName val="14th Circuit Summary 2.17"/>
      <sheetName val="14th Circuit County Sum 2.17"/>
      <sheetName val="Bay 2.17"/>
      <sheetName val="Calhoun 2.17"/>
      <sheetName val="Gulf 2.17"/>
      <sheetName val="Holmes 2.17"/>
      <sheetName val="Jackson 2.17"/>
      <sheetName val="Washington 2.17"/>
      <sheetName val="14th Circuit Summary 01.17"/>
      <sheetName val="14th Circuit County Sum 01.17"/>
      <sheetName val="Bay 01.17"/>
      <sheetName val="Calhoun 01.17"/>
      <sheetName val="Gulf 01.17"/>
      <sheetName val="Holmes 01.17"/>
      <sheetName val="Jackson 01.17"/>
      <sheetName val="Washington 01.17"/>
    </sheetNames>
    <sheetDataSet>
      <sheetData sheetId="0">
        <row r="7">
          <cell r="B7">
            <v>701</v>
          </cell>
        </row>
        <row r="9">
          <cell r="B9">
            <v>136</v>
          </cell>
        </row>
        <row r="16">
          <cell r="B16">
            <v>563</v>
          </cell>
          <cell r="G16">
            <v>303</v>
          </cell>
          <cell r="H16">
            <v>220</v>
          </cell>
        </row>
        <row r="17">
          <cell r="G17">
            <v>83</v>
          </cell>
        </row>
        <row r="18">
          <cell r="H18">
            <v>17</v>
          </cell>
        </row>
        <row r="19">
          <cell r="H19">
            <v>2</v>
          </cell>
        </row>
        <row r="20">
          <cell r="H20">
            <v>7</v>
          </cell>
        </row>
        <row r="21">
          <cell r="G21">
            <v>320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719</v>
          </cell>
        </row>
        <row r="9">
          <cell r="B9">
            <v>139</v>
          </cell>
        </row>
        <row r="16">
          <cell r="B16">
            <v>577</v>
          </cell>
          <cell r="G16">
            <v>306</v>
          </cell>
          <cell r="H16">
            <v>221</v>
          </cell>
        </row>
        <row r="17">
          <cell r="G17">
            <v>85</v>
          </cell>
        </row>
        <row r="18">
          <cell r="H18">
            <v>16</v>
          </cell>
        </row>
        <row r="19">
          <cell r="H19">
            <v>1</v>
          </cell>
        </row>
        <row r="20">
          <cell r="H20">
            <v>6</v>
          </cell>
        </row>
        <row r="21">
          <cell r="G21">
            <v>322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B7">
            <v>714</v>
          </cell>
        </row>
        <row r="9">
          <cell r="B9">
            <v>143</v>
          </cell>
        </row>
        <row r="16">
          <cell r="B16">
            <v>570</v>
          </cell>
          <cell r="G16">
            <v>314</v>
          </cell>
          <cell r="H16">
            <v>220</v>
          </cell>
        </row>
        <row r="17">
          <cell r="G17">
            <v>94</v>
          </cell>
        </row>
        <row r="18">
          <cell r="H18">
            <v>16</v>
          </cell>
        </row>
        <row r="19">
          <cell r="H19">
            <v>0</v>
          </cell>
        </row>
        <row r="20">
          <cell r="H20">
            <v>8</v>
          </cell>
        </row>
        <row r="21">
          <cell r="G21">
            <v>330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B7">
            <v>723</v>
          </cell>
        </row>
        <row r="9">
          <cell r="B9">
            <v>155</v>
          </cell>
        </row>
        <row r="16">
          <cell r="B16">
            <v>563</v>
          </cell>
          <cell r="G16">
            <v>318</v>
          </cell>
          <cell r="H16">
            <v>222</v>
          </cell>
        </row>
        <row r="17">
          <cell r="G17">
            <v>96</v>
          </cell>
        </row>
        <row r="18">
          <cell r="H18">
            <v>14</v>
          </cell>
        </row>
        <row r="19">
          <cell r="H19">
            <v>12</v>
          </cell>
        </row>
        <row r="20">
          <cell r="H20">
            <v>3</v>
          </cell>
        </row>
        <row r="21">
          <cell r="G21">
            <v>332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B7">
            <v>700</v>
          </cell>
        </row>
        <row r="9">
          <cell r="B9">
            <v>138</v>
          </cell>
        </row>
        <row r="16">
          <cell r="B16">
            <v>562</v>
          </cell>
          <cell r="G16">
            <v>309</v>
          </cell>
          <cell r="H16">
            <v>225</v>
          </cell>
        </row>
        <row r="17">
          <cell r="G17">
            <v>84</v>
          </cell>
        </row>
        <row r="18">
          <cell r="H18">
            <v>14</v>
          </cell>
        </row>
        <row r="19">
          <cell r="H19">
            <v>3</v>
          </cell>
        </row>
        <row r="20">
          <cell r="H20">
            <v>2</v>
          </cell>
        </row>
        <row r="21">
          <cell r="G21">
            <v>323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>
        <row r="7">
          <cell r="B7">
            <v>681</v>
          </cell>
        </row>
        <row r="9">
          <cell r="B9">
            <v>127</v>
          </cell>
        </row>
        <row r="16">
          <cell r="B16">
            <v>554</v>
          </cell>
          <cell r="G16">
            <v>308</v>
          </cell>
          <cell r="H16">
            <v>230</v>
          </cell>
        </row>
        <row r="17">
          <cell r="G17">
            <v>78</v>
          </cell>
        </row>
        <row r="18">
          <cell r="H18">
            <v>14</v>
          </cell>
        </row>
        <row r="19">
          <cell r="H19">
            <v>8</v>
          </cell>
        </row>
        <row r="20">
          <cell r="H20">
            <v>2</v>
          </cell>
        </row>
        <row r="21">
          <cell r="G21">
            <v>322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B7">
            <v>695</v>
          </cell>
        </row>
        <row r="9">
          <cell r="B9">
            <v>108</v>
          </cell>
        </row>
        <row r="16">
          <cell r="B16">
            <v>587</v>
          </cell>
          <cell r="G16">
            <v>303</v>
          </cell>
          <cell r="H16">
            <v>232</v>
          </cell>
        </row>
        <row r="17">
          <cell r="G17">
            <v>71</v>
          </cell>
        </row>
        <row r="18">
          <cell r="H18">
            <v>14</v>
          </cell>
        </row>
        <row r="19">
          <cell r="H19">
            <v>6</v>
          </cell>
        </row>
        <row r="20">
          <cell r="H20">
            <v>3</v>
          </cell>
        </row>
        <row r="21">
          <cell r="G21">
            <v>317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>
        <row r="7">
          <cell r="B7">
            <v>694</v>
          </cell>
        </row>
        <row r="9">
          <cell r="B9">
            <v>116</v>
          </cell>
        </row>
        <row r="16">
          <cell r="B16">
            <v>576</v>
          </cell>
          <cell r="G16">
            <v>301</v>
          </cell>
          <cell r="H16">
            <v>229</v>
          </cell>
        </row>
        <row r="17">
          <cell r="G17">
            <v>72</v>
          </cell>
        </row>
        <row r="18">
          <cell r="H18">
            <v>14</v>
          </cell>
        </row>
        <row r="19">
          <cell r="H19">
            <v>2</v>
          </cell>
        </row>
        <row r="20">
          <cell r="H20">
            <v>4</v>
          </cell>
        </row>
        <row r="21">
          <cell r="G21">
            <v>315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1.18"/>
      <sheetName val="14th Circuit County Sum 1.18"/>
      <sheetName val="Bay 1.18"/>
      <sheetName val="Calhoun 1.18"/>
      <sheetName val="Gulf 1.18"/>
      <sheetName val="Holmes 1.18"/>
      <sheetName val="Jackson 1.18"/>
      <sheetName val="Washington 1.18"/>
    </sheetNames>
    <sheetDataSet>
      <sheetData sheetId="0">
        <row r="7">
          <cell r="B7">
            <v>712</v>
          </cell>
        </row>
        <row r="9">
          <cell r="B9">
            <v>143</v>
          </cell>
        </row>
        <row r="16">
          <cell r="B16">
            <v>567</v>
          </cell>
          <cell r="G16">
            <v>299</v>
          </cell>
          <cell r="H16">
            <v>221</v>
          </cell>
        </row>
        <row r="17">
          <cell r="G17">
            <v>78</v>
          </cell>
        </row>
        <row r="18">
          <cell r="H18">
            <v>17</v>
          </cell>
        </row>
        <row r="19">
          <cell r="H19">
            <v>2</v>
          </cell>
        </row>
        <row r="20">
          <cell r="H20">
            <v>8</v>
          </cell>
        </row>
        <row r="21">
          <cell r="G21">
            <v>316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1713</v>
          </cell>
        </row>
        <row r="17">
          <cell r="S17">
            <v>397</v>
          </cell>
        </row>
        <row r="26">
          <cell r="S26">
            <v>501</v>
          </cell>
        </row>
        <row r="31">
          <cell r="S31">
            <v>1462</v>
          </cell>
        </row>
        <row r="38">
          <cell r="S38">
            <v>2165</v>
          </cell>
        </row>
        <row r="42">
          <cell r="S42">
            <v>2765</v>
          </cell>
        </row>
        <row r="48">
          <cell r="S48">
            <v>1660</v>
          </cell>
        </row>
        <row r="56">
          <cell r="S56">
            <v>613</v>
          </cell>
        </row>
        <row r="58">
          <cell r="S58">
            <v>1440</v>
          </cell>
        </row>
        <row r="59">
          <cell r="S59">
            <v>339</v>
          </cell>
        </row>
        <row r="65">
          <cell r="S65">
            <v>1808</v>
          </cell>
        </row>
        <row r="68">
          <cell r="S68">
            <v>2695</v>
          </cell>
        </row>
        <row r="73">
          <cell r="S73">
            <v>1527</v>
          </cell>
        </row>
        <row r="76">
          <cell r="S76">
            <v>3640</v>
          </cell>
        </row>
        <row r="84">
          <cell r="S84">
            <v>688</v>
          </cell>
        </row>
        <row r="87">
          <cell r="S87">
            <v>1404</v>
          </cell>
        </row>
        <row r="90">
          <cell r="S90">
            <v>133</v>
          </cell>
        </row>
        <row r="93">
          <cell r="S93">
            <v>3176</v>
          </cell>
        </row>
        <row r="97">
          <cell r="S97">
            <v>1576</v>
          </cell>
        </row>
        <row r="103">
          <cell r="S103">
            <v>965</v>
          </cell>
        </row>
        <row r="110">
          <cell r="S110">
            <v>2164</v>
          </cell>
        </row>
        <row r="112">
          <cell r="S112">
            <v>32831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12.17"/>
      <sheetName val="15th Circuit 11.17"/>
      <sheetName val="15th Circuit 10.17"/>
      <sheetName val="15th Circuit 9.17"/>
      <sheetName val="15th Circuit 8.17"/>
      <sheetName val="15th Circuit 7.17"/>
      <sheetName val="15th Circuit 6.17"/>
      <sheetName val="15th Circuit 5.17"/>
      <sheetName val="15th Circuit 4.17"/>
      <sheetName val="15th Circuit 3.17"/>
      <sheetName val="15th Circuit 2.17"/>
      <sheetName val="15th Circuit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1238</v>
          </cell>
        </row>
        <row r="9">
          <cell r="B9">
            <v>295</v>
          </cell>
        </row>
        <row r="16">
          <cell r="B16">
            <v>928</v>
          </cell>
          <cell r="G16">
            <v>606</v>
          </cell>
          <cell r="H16">
            <v>473</v>
          </cell>
        </row>
        <row r="17">
          <cell r="G17">
            <v>133</v>
          </cell>
        </row>
        <row r="18">
          <cell r="H18">
            <v>45</v>
          </cell>
        </row>
        <row r="19">
          <cell r="H19">
            <v>15</v>
          </cell>
        </row>
        <row r="20">
          <cell r="H20">
            <v>13</v>
          </cell>
        </row>
        <row r="21">
          <cell r="G21">
            <v>651</v>
          </cell>
        </row>
      </sheetData>
      <sheetData sheetId="10"/>
      <sheetData sheetId="1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12.17"/>
      <sheetName val="15th Circuit 11.17"/>
      <sheetName val="15th Circuit 10.17"/>
      <sheetName val="15th Circuit 9.17"/>
      <sheetName val="15th Circuit 8.17"/>
      <sheetName val="15th Circuit 7.17"/>
      <sheetName val="15th Circuit 6.17"/>
      <sheetName val="15th Circuit 5.17"/>
      <sheetName val="15th Circuit 4.17"/>
      <sheetName val="15th Circuit 3.17"/>
      <sheetName val="15th Circuit 2.17"/>
      <sheetName val="15th Circuit 01.17"/>
    </sheetNames>
    <sheetDataSet>
      <sheetData sheetId="0">
        <row r="7">
          <cell r="B7">
            <v>1332</v>
          </cell>
        </row>
        <row r="9">
          <cell r="B9">
            <v>313</v>
          </cell>
        </row>
        <row r="16">
          <cell r="B16">
            <v>1001</v>
          </cell>
          <cell r="G16">
            <v>634</v>
          </cell>
          <cell r="H16">
            <v>484</v>
          </cell>
        </row>
        <row r="17">
          <cell r="G17">
            <v>150</v>
          </cell>
        </row>
        <row r="18">
          <cell r="H18">
            <v>30</v>
          </cell>
        </row>
        <row r="19">
          <cell r="H19">
            <v>9</v>
          </cell>
        </row>
        <row r="20">
          <cell r="H20">
            <v>1</v>
          </cell>
        </row>
        <row r="21">
          <cell r="G21">
            <v>664</v>
          </cell>
        </row>
      </sheetData>
      <sheetData sheetId="1">
        <row r="7">
          <cell r="B7">
            <v>1303</v>
          </cell>
        </row>
        <row r="9">
          <cell r="B9">
            <v>277</v>
          </cell>
        </row>
        <row r="16">
          <cell r="B16">
            <v>1018</v>
          </cell>
          <cell r="G16">
            <v>626</v>
          </cell>
          <cell r="H16">
            <v>491</v>
          </cell>
        </row>
        <row r="17">
          <cell r="G17">
            <v>135</v>
          </cell>
        </row>
        <row r="18">
          <cell r="H18">
            <v>30</v>
          </cell>
        </row>
        <row r="19">
          <cell r="H19">
            <v>13</v>
          </cell>
        </row>
        <row r="20">
          <cell r="H20">
            <v>0</v>
          </cell>
        </row>
        <row r="21">
          <cell r="G21">
            <v>656</v>
          </cell>
        </row>
      </sheetData>
      <sheetData sheetId="2">
        <row r="7">
          <cell r="B7">
            <v>1318</v>
          </cell>
        </row>
        <row r="9">
          <cell r="B9">
            <v>268</v>
          </cell>
        </row>
        <row r="16">
          <cell r="B16">
            <v>1046</v>
          </cell>
          <cell r="G16">
            <v>626</v>
          </cell>
          <cell r="H16">
            <v>490</v>
          </cell>
        </row>
        <row r="17">
          <cell r="G17">
            <v>136</v>
          </cell>
        </row>
        <row r="18">
          <cell r="H18">
            <v>30</v>
          </cell>
        </row>
        <row r="19">
          <cell r="H19">
            <v>21</v>
          </cell>
        </row>
        <row r="20">
          <cell r="H20">
            <v>0</v>
          </cell>
        </row>
        <row r="21">
          <cell r="G21">
            <v>656</v>
          </cell>
        </row>
      </sheetData>
      <sheetData sheetId="3">
        <row r="7">
          <cell r="B7">
            <v>1297</v>
          </cell>
        </row>
        <row r="9">
          <cell r="B9">
            <v>286</v>
          </cell>
        </row>
        <row r="16">
          <cell r="B16">
            <v>1001</v>
          </cell>
          <cell r="G16">
            <v>610</v>
          </cell>
          <cell r="H16">
            <v>474</v>
          </cell>
        </row>
        <row r="17">
          <cell r="G17">
            <v>136</v>
          </cell>
        </row>
        <row r="18">
          <cell r="H18">
            <v>30</v>
          </cell>
        </row>
        <row r="19">
          <cell r="H19">
            <v>7</v>
          </cell>
        </row>
        <row r="20">
          <cell r="H20">
            <v>0</v>
          </cell>
        </row>
        <row r="21">
          <cell r="G21">
            <v>640</v>
          </cell>
        </row>
      </sheetData>
      <sheetData sheetId="4">
        <row r="7">
          <cell r="B7">
            <v>1278</v>
          </cell>
        </row>
        <row r="9">
          <cell r="B9">
            <v>306</v>
          </cell>
        </row>
        <row r="16">
          <cell r="B16">
            <v>965</v>
          </cell>
          <cell r="G16">
            <v>609</v>
          </cell>
          <cell r="H16">
            <v>482</v>
          </cell>
        </row>
        <row r="17">
          <cell r="G17">
            <v>127</v>
          </cell>
        </row>
        <row r="18">
          <cell r="H18">
            <v>36</v>
          </cell>
        </row>
        <row r="19">
          <cell r="H19">
            <v>13</v>
          </cell>
        </row>
        <row r="20">
          <cell r="H20">
            <v>0</v>
          </cell>
        </row>
        <row r="21">
          <cell r="G21">
            <v>645</v>
          </cell>
        </row>
      </sheetData>
      <sheetData sheetId="5">
        <row r="7">
          <cell r="B7">
            <v>1244</v>
          </cell>
        </row>
        <row r="9">
          <cell r="B9">
            <v>305</v>
          </cell>
        </row>
        <row r="16">
          <cell r="B16">
            <v>930</v>
          </cell>
          <cell r="G16">
            <v>598</v>
          </cell>
          <cell r="H16">
            <v>473</v>
          </cell>
        </row>
        <row r="17">
          <cell r="G17">
            <v>125</v>
          </cell>
        </row>
        <row r="18">
          <cell r="H18">
            <v>35</v>
          </cell>
        </row>
        <row r="19">
          <cell r="H19">
            <v>17</v>
          </cell>
        </row>
        <row r="20">
          <cell r="H20">
            <v>1</v>
          </cell>
        </row>
        <row r="21">
          <cell r="G21">
            <v>633</v>
          </cell>
        </row>
      </sheetData>
      <sheetData sheetId="6">
        <row r="7">
          <cell r="B7">
            <v>1235</v>
          </cell>
        </row>
        <row r="9">
          <cell r="B9">
            <v>290</v>
          </cell>
        </row>
        <row r="16">
          <cell r="B16">
            <v>938</v>
          </cell>
          <cell r="G16">
            <v>599</v>
          </cell>
          <cell r="H16">
            <v>477</v>
          </cell>
        </row>
        <row r="17">
          <cell r="G17">
            <v>122</v>
          </cell>
        </row>
        <row r="18">
          <cell r="H18">
            <v>35</v>
          </cell>
        </row>
        <row r="19">
          <cell r="H19">
            <v>11</v>
          </cell>
        </row>
        <row r="20">
          <cell r="H20">
            <v>5</v>
          </cell>
        </row>
        <row r="21">
          <cell r="G21">
            <v>634</v>
          </cell>
        </row>
      </sheetData>
      <sheetData sheetId="7">
        <row r="7">
          <cell r="B7">
            <v>1203</v>
          </cell>
        </row>
        <row r="9">
          <cell r="B9">
            <v>247</v>
          </cell>
        </row>
        <row r="16">
          <cell r="B16">
            <v>947</v>
          </cell>
          <cell r="G16">
            <v>601</v>
          </cell>
          <cell r="H16">
            <v>475</v>
          </cell>
        </row>
        <row r="17">
          <cell r="G17">
            <v>126</v>
          </cell>
        </row>
        <row r="18">
          <cell r="H18">
            <v>45</v>
          </cell>
        </row>
        <row r="19">
          <cell r="H19">
            <v>4</v>
          </cell>
        </row>
        <row r="20">
          <cell r="H20">
            <v>13</v>
          </cell>
        </row>
        <row r="21">
          <cell r="G21">
            <v>646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1.18"/>
    </sheetNames>
    <sheetDataSet>
      <sheetData sheetId="0">
        <row r="7">
          <cell r="B7">
            <v>1325</v>
          </cell>
        </row>
        <row r="9">
          <cell r="B9">
            <v>332</v>
          </cell>
        </row>
        <row r="16">
          <cell r="B16">
            <v>984</v>
          </cell>
          <cell r="G16">
            <v>632</v>
          </cell>
          <cell r="H16">
            <v>484</v>
          </cell>
        </row>
        <row r="17">
          <cell r="G17">
            <v>148</v>
          </cell>
        </row>
        <row r="18">
          <cell r="H18">
            <v>31</v>
          </cell>
        </row>
        <row r="19">
          <cell r="H19">
            <v>4</v>
          </cell>
        </row>
        <row r="20">
          <cell r="H20">
            <v>16</v>
          </cell>
        </row>
        <row r="21">
          <cell r="G21">
            <v>663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12.17"/>
      <sheetName val="16th Circuit 11.17"/>
      <sheetName val="16th Circuit 10.17"/>
      <sheetName val="16th Circuit 9.17"/>
      <sheetName val="16th Circuit 8.17"/>
      <sheetName val="16th Circuit 7.17"/>
      <sheetName val="16th Circuit 6.17"/>
      <sheetName val="16th Circuit 5.17"/>
      <sheetName val="16th Circuit 4.17"/>
      <sheetName val="16th Circuit 3.17"/>
      <sheetName val="16th Circuit 2.17"/>
      <sheetName val="16th Circuit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155</v>
          </cell>
        </row>
        <row r="9">
          <cell r="B9">
            <v>63</v>
          </cell>
        </row>
        <row r="16">
          <cell r="B16">
            <v>92</v>
          </cell>
          <cell r="G16">
            <v>90</v>
          </cell>
          <cell r="H16">
            <v>54</v>
          </cell>
        </row>
        <row r="17">
          <cell r="G17">
            <v>36</v>
          </cell>
        </row>
        <row r="18">
          <cell r="H18">
            <v>24</v>
          </cell>
        </row>
        <row r="19">
          <cell r="H19">
            <v>2</v>
          </cell>
        </row>
        <row r="20">
          <cell r="H20">
            <v>3</v>
          </cell>
        </row>
        <row r="21">
          <cell r="G21">
            <v>114</v>
          </cell>
        </row>
      </sheetData>
      <sheetData sheetId="10"/>
      <sheetData sheetId="1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12.17"/>
      <sheetName val="16th Circuit 11.17"/>
      <sheetName val="16th Circuit 10.17"/>
      <sheetName val="16th Circuit 9.17"/>
      <sheetName val="16th Circuit 8.17"/>
      <sheetName val="16th Circuit 7.17"/>
      <sheetName val="16th Circuit 6.17"/>
      <sheetName val="16th Circuit 5.17"/>
      <sheetName val="16th Circuit 4.17"/>
      <sheetName val="16th Circuit 3.17"/>
      <sheetName val="16th Circuit 2.17"/>
      <sheetName val="16th Circuit 01.17"/>
    </sheetNames>
    <sheetDataSet>
      <sheetData sheetId="0">
        <row r="7">
          <cell r="B7">
            <v>134</v>
          </cell>
        </row>
        <row r="9">
          <cell r="B9">
            <v>52</v>
          </cell>
        </row>
        <row r="16">
          <cell r="B16">
            <v>82</v>
          </cell>
          <cell r="G16">
            <v>85</v>
          </cell>
          <cell r="H16">
            <v>53</v>
          </cell>
        </row>
        <row r="17">
          <cell r="G17">
            <v>32</v>
          </cell>
        </row>
        <row r="18">
          <cell r="H18">
            <v>27</v>
          </cell>
        </row>
        <row r="19">
          <cell r="H19">
            <v>3</v>
          </cell>
        </row>
        <row r="20">
          <cell r="H20">
            <v>0</v>
          </cell>
        </row>
        <row r="21">
          <cell r="G21">
            <v>112</v>
          </cell>
        </row>
      </sheetData>
      <sheetData sheetId="1">
        <row r="7">
          <cell r="B7">
            <v>133</v>
          </cell>
        </row>
        <row r="9">
          <cell r="B9">
            <v>47</v>
          </cell>
        </row>
        <row r="16">
          <cell r="B16">
            <v>86</v>
          </cell>
          <cell r="G16">
            <v>84</v>
          </cell>
          <cell r="H16">
            <v>52</v>
          </cell>
        </row>
        <row r="17">
          <cell r="G17">
            <v>32</v>
          </cell>
        </row>
        <row r="18">
          <cell r="H18">
            <v>27</v>
          </cell>
        </row>
        <row r="19">
          <cell r="H19">
            <v>2</v>
          </cell>
        </row>
        <row r="20">
          <cell r="H20">
            <v>2</v>
          </cell>
        </row>
        <row r="21">
          <cell r="G21">
            <v>111</v>
          </cell>
        </row>
      </sheetData>
      <sheetData sheetId="2">
        <row r="7">
          <cell r="B7">
            <v>142</v>
          </cell>
        </row>
        <row r="9">
          <cell r="B9">
            <v>61</v>
          </cell>
        </row>
        <row r="16">
          <cell r="B16">
            <v>81</v>
          </cell>
          <cell r="G16">
            <v>82</v>
          </cell>
          <cell r="H16">
            <v>51</v>
          </cell>
        </row>
        <row r="17">
          <cell r="G17">
            <v>31</v>
          </cell>
        </row>
        <row r="18">
          <cell r="H18">
            <v>27</v>
          </cell>
        </row>
        <row r="19">
          <cell r="H19">
            <v>1</v>
          </cell>
        </row>
        <row r="20">
          <cell r="H20">
            <v>1</v>
          </cell>
        </row>
        <row r="21">
          <cell r="G21">
            <v>109</v>
          </cell>
        </row>
      </sheetData>
      <sheetData sheetId="3">
        <row r="7">
          <cell r="B7">
            <v>144</v>
          </cell>
        </row>
        <row r="9">
          <cell r="B9">
            <v>64</v>
          </cell>
        </row>
        <row r="16">
          <cell r="B16">
            <v>80</v>
          </cell>
          <cell r="G16">
            <v>84</v>
          </cell>
          <cell r="H16">
            <v>50</v>
          </cell>
        </row>
        <row r="17">
          <cell r="G17">
            <v>34</v>
          </cell>
        </row>
        <row r="18">
          <cell r="H18">
            <v>23</v>
          </cell>
        </row>
        <row r="19">
          <cell r="H19">
            <v>0</v>
          </cell>
        </row>
        <row r="20">
          <cell r="H20">
            <v>0</v>
          </cell>
        </row>
        <row r="21">
          <cell r="G21">
            <v>107</v>
          </cell>
        </row>
      </sheetData>
      <sheetData sheetId="4">
        <row r="7">
          <cell r="B7">
            <v>142</v>
          </cell>
        </row>
        <row r="9">
          <cell r="B9">
            <v>61</v>
          </cell>
        </row>
        <row r="16">
          <cell r="B16">
            <v>81</v>
          </cell>
          <cell r="G16">
            <v>85</v>
          </cell>
          <cell r="H16">
            <v>49</v>
          </cell>
        </row>
        <row r="17">
          <cell r="G17">
            <v>36</v>
          </cell>
        </row>
        <row r="18">
          <cell r="H18">
            <v>23</v>
          </cell>
        </row>
        <row r="19">
          <cell r="H19">
            <v>0</v>
          </cell>
        </row>
        <row r="20">
          <cell r="H20">
            <v>1</v>
          </cell>
        </row>
        <row r="21">
          <cell r="G21">
            <v>108</v>
          </cell>
        </row>
      </sheetData>
      <sheetData sheetId="5">
        <row r="7">
          <cell r="B7">
            <v>139</v>
          </cell>
        </row>
        <row r="9">
          <cell r="B9">
            <v>57</v>
          </cell>
        </row>
        <row r="16">
          <cell r="B16">
            <v>82</v>
          </cell>
          <cell r="G16">
            <v>85</v>
          </cell>
          <cell r="H16">
            <v>46</v>
          </cell>
        </row>
        <row r="17">
          <cell r="G17">
            <v>39</v>
          </cell>
        </row>
        <row r="18">
          <cell r="H18">
            <v>23</v>
          </cell>
        </row>
        <row r="19">
          <cell r="H19">
            <v>4</v>
          </cell>
        </row>
        <row r="20">
          <cell r="H20">
            <v>0</v>
          </cell>
        </row>
        <row r="21">
          <cell r="G21">
            <v>108</v>
          </cell>
        </row>
      </sheetData>
      <sheetData sheetId="6">
        <row r="7">
          <cell r="B7">
            <v>145</v>
          </cell>
        </row>
        <row r="9">
          <cell r="B9">
            <v>55</v>
          </cell>
        </row>
        <row r="16">
          <cell r="B16">
            <v>90</v>
          </cell>
          <cell r="G16">
            <v>85</v>
          </cell>
          <cell r="H16">
            <v>51</v>
          </cell>
        </row>
        <row r="17">
          <cell r="G17">
            <v>34</v>
          </cell>
        </row>
        <row r="18">
          <cell r="H18">
            <v>23</v>
          </cell>
        </row>
        <row r="19">
          <cell r="H19">
            <v>0</v>
          </cell>
        </row>
        <row r="20">
          <cell r="H20">
            <v>2</v>
          </cell>
        </row>
        <row r="21">
          <cell r="G21">
            <v>108</v>
          </cell>
        </row>
      </sheetData>
      <sheetData sheetId="7">
        <row r="7">
          <cell r="B7">
            <v>152</v>
          </cell>
        </row>
        <row r="9">
          <cell r="B9">
            <v>54</v>
          </cell>
        </row>
        <row r="16">
          <cell r="B16">
            <v>97</v>
          </cell>
          <cell r="G16">
            <v>85</v>
          </cell>
          <cell r="H16">
            <v>53</v>
          </cell>
        </row>
        <row r="17">
          <cell r="G17">
            <v>32</v>
          </cell>
        </row>
        <row r="18">
          <cell r="H18">
            <v>23</v>
          </cell>
        </row>
        <row r="19">
          <cell r="H19">
            <v>0</v>
          </cell>
        </row>
        <row r="20">
          <cell r="H20">
            <v>0</v>
          </cell>
        </row>
        <row r="21">
          <cell r="G21">
            <v>108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1.18"/>
    </sheetNames>
    <sheetDataSet>
      <sheetData sheetId="0">
        <row r="7">
          <cell r="B7">
            <v>126</v>
          </cell>
        </row>
        <row r="9">
          <cell r="B9">
            <v>50</v>
          </cell>
        </row>
        <row r="16">
          <cell r="B16">
            <v>76</v>
          </cell>
          <cell r="G16">
            <v>85</v>
          </cell>
          <cell r="H16">
            <v>55</v>
          </cell>
        </row>
        <row r="17">
          <cell r="G17">
            <v>30</v>
          </cell>
        </row>
        <row r="18">
          <cell r="H18">
            <v>27</v>
          </cell>
        </row>
        <row r="19">
          <cell r="H19">
            <v>0</v>
          </cell>
        </row>
        <row r="20">
          <cell r="H20">
            <v>0</v>
          </cell>
        </row>
        <row r="21">
          <cell r="G21">
            <v>112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th Circuit 12.17"/>
      <sheetName val="17th Circuit 11.17"/>
      <sheetName val="17th Circuit 10.17"/>
      <sheetName val="17th Circuit 9.17"/>
      <sheetName val="17th Circuit 8.17"/>
      <sheetName val="17th Circuit 7.17"/>
      <sheetName val="17th Circuit 6.17"/>
      <sheetName val="17th Circuit 5.17"/>
      <sheetName val="17th Circuit 4.17"/>
      <sheetName val="17th Circuit 3.17"/>
      <sheetName val="17th Circuit 2.17"/>
      <sheetName val="17th Circuit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2654</v>
          </cell>
        </row>
        <row r="9">
          <cell r="B9">
            <v>1298</v>
          </cell>
        </row>
        <row r="16">
          <cell r="B16">
            <v>1337</v>
          </cell>
          <cell r="G16">
            <v>763</v>
          </cell>
          <cell r="H16">
            <v>548</v>
          </cell>
        </row>
        <row r="17">
          <cell r="G17">
            <v>215</v>
          </cell>
        </row>
        <row r="18">
          <cell r="H18">
            <v>61</v>
          </cell>
        </row>
        <row r="19">
          <cell r="H19">
            <v>18</v>
          </cell>
        </row>
        <row r="20">
          <cell r="H20">
            <v>16</v>
          </cell>
        </row>
        <row r="21">
          <cell r="G21">
            <v>824</v>
          </cell>
        </row>
      </sheetData>
      <sheetData sheetId="10"/>
      <sheetData sheetId="1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th Circuit 12.17"/>
      <sheetName val="17th Circuit 11.17"/>
      <sheetName val="17th Circuit 10.17"/>
      <sheetName val="17th Circuit 9.17"/>
      <sheetName val="17th Circuit 8.17"/>
      <sheetName val="17th Circuit 7.17"/>
      <sheetName val="17th Circuit 6.17"/>
      <sheetName val="17th Circuit 5.17"/>
      <sheetName val="17th Circuit 4.17"/>
      <sheetName val="17th Circuit 3.17"/>
      <sheetName val="17th Circuit 2.17"/>
      <sheetName val="17th Circuit 01.17"/>
    </sheetNames>
    <sheetDataSet>
      <sheetData sheetId="0">
        <row r="7">
          <cell r="B7">
            <v>2567</v>
          </cell>
        </row>
        <row r="9">
          <cell r="B9">
            <v>1292</v>
          </cell>
        </row>
        <row r="16">
          <cell r="B16">
            <v>1259</v>
          </cell>
          <cell r="G16">
            <v>786</v>
          </cell>
          <cell r="H16">
            <v>520</v>
          </cell>
        </row>
        <row r="17">
          <cell r="G17">
            <v>266</v>
          </cell>
        </row>
        <row r="18">
          <cell r="H18">
            <v>58</v>
          </cell>
        </row>
        <row r="19">
          <cell r="H19">
            <v>14</v>
          </cell>
        </row>
        <row r="20">
          <cell r="H20">
            <v>8</v>
          </cell>
        </row>
        <row r="21">
          <cell r="G21">
            <v>844</v>
          </cell>
        </row>
      </sheetData>
      <sheetData sheetId="1">
        <row r="7">
          <cell r="B7">
            <v>2553</v>
          </cell>
        </row>
        <row r="9">
          <cell r="B9">
            <v>1252</v>
          </cell>
        </row>
        <row r="16">
          <cell r="B16">
            <v>1285</v>
          </cell>
          <cell r="G16">
            <v>793</v>
          </cell>
          <cell r="H16">
            <v>522</v>
          </cell>
        </row>
        <row r="17">
          <cell r="G17">
            <v>271</v>
          </cell>
        </row>
        <row r="18">
          <cell r="H18">
            <v>57</v>
          </cell>
        </row>
        <row r="19">
          <cell r="H19">
            <v>20</v>
          </cell>
        </row>
        <row r="20">
          <cell r="H20">
            <v>15</v>
          </cell>
        </row>
        <row r="21">
          <cell r="G21">
            <v>850</v>
          </cell>
        </row>
      </sheetData>
      <sheetData sheetId="2">
        <row r="7">
          <cell r="B7">
            <v>2583</v>
          </cell>
        </row>
        <row r="9">
          <cell r="B9">
            <v>1275</v>
          </cell>
        </row>
        <row r="16">
          <cell r="B16">
            <v>1297</v>
          </cell>
          <cell r="G16">
            <v>795</v>
          </cell>
          <cell r="H16">
            <v>520</v>
          </cell>
        </row>
        <row r="17">
          <cell r="G17">
            <v>275</v>
          </cell>
        </row>
        <row r="18">
          <cell r="H18">
            <v>58</v>
          </cell>
        </row>
        <row r="19">
          <cell r="H19">
            <v>20</v>
          </cell>
        </row>
        <row r="20">
          <cell r="H20">
            <v>21</v>
          </cell>
        </row>
        <row r="21">
          <cell r="G21">
            <v>853</v>
          </cell>
        </row>
      </sheetData>
      <sheetData sheetId="3">
        <row r="7">
          <cell r="B7">
            <v>2598</v>
          </cell>
        </row>
        <row r="9">
          <cell r="B9">
            <v>1310</v>
          </cell>
        </row>
        <row r="16">
          <cell r="B16">
            <v>1271</v>
          </cell>
          <cell r="G16">
            <v>778</v>
          </cell>
          <cell r="H16">
            <v>513</v>
          </cell>
        </row>
        <row r="17">
          <cell r="G17">
            <v>265</v>
          </cell>
        </row>
        <row r="18">
          <cell r="H18">
            <v>57</v>
          </cell>
        </row>
        <row r="19">
          <cell r="H19">
            <v>3</v>
          </cell>
        </row>
        <row r="20">
          <cell r="H20">
            <v>2</v>
          </cell>
        </row>
        <row r="21">
          <cell r="G21">
            <v>835</v>
          </cell>
        </row>
      </sheetData>
      <sheetData sheetId="4">
        <row r="7">
          <cell r="B7">
            <v>2631</v>
          </cell>
        </row>
        <row r="9">
          <cell r="B9">
            <v>1292</v>
          </cell>
        </row>
        <row r="16">
          <cell r="B16">
            <v>1321</v>
          </cell>
          <cell r="G16">
            <v>788</v>
          </cell>
          <cell r="H16">
            <v>534</v>
          </cell>
        </row>
        <row r="17">
          <cell r="G17">
            <v>254</v>
          </cell>
        </row>
        <row r="18">
          <cell r="H18">
            <v>58</v>
          </cell>
        </row>
        <row r="19">
          <cell r="H19">
            <v>17</v>
          </cell>
        </row>
        <row r="20">
          <cell r="H20">
            <v>10</v>
          </cell>
        </row>
        <row r="21">
          <cell r="G21">
            <v>846</v>
          </cell>
        </row>
      </sheetData>
      <sheetData sheetId="5">
        <row r="7">
          <cell r="B7">
            <v>2581</v>
          </cell>
        </row>
        <row r="9">
          <cell r="B9">
            <v>1327</v>
          </cell>
        </row>
        <row r="16">
          <cell r="B16">
            <v>1234</v>
          </cell>
          <cell r="G16">
            <v>793</v>
          </cell>
          <cell r="H16">
            <v>517</v>
          </cell>
        </row>
        <row r="17">
          <cell r="G17">
            <v>276</v>
          </cell>
        </row>
        <row r="18">
          <cell r="H18">
            <v>58</v>
          </cell>
        </row>
        <row r="19">
          <cell r="H19">
            <v>23</v>
          </cell>
        </row>
        <row r="20">
          <cell r="H20">
            <v>22</v>
          </cell>
        </row>
        <row r="21">
          <cell r="G21">
            <v>851</v>
          </cell>
        </row>
      </sheetData>
      <sheetData sheetId="6">
        <row r="7">
          <cell r="B7">
            <v>2629</v>
          </cell>
        </row>
        <row r="9">
          <cell r="B9">
            <v>1334</v>
          </cell>
        </row>
        <row r="16">
          <cell r="B16">
            <v>1276</v>
          </cell>
          <cell r="G16">
            <v>779</v>
          </cell>
          <cell r="H16">
            <v>527</v>
          </cell>
        </row>
        <row r="17">
          <cell r="G17">
            <v>252</v>
          </cell>
        </row>
        <row r="18">
          <cell r="H18">
            <v>61</v>
          </cell>
        </row>
        <row r="19">
          <cell r="H19">
            <v>17</v>
          </cell>
        </row>
        <row r="20">
          <cell r="H20">
            <v>10</v>
          </cell>
        </row>
        <row r="21">
          <cell r="G21">
            <v>840</v>
          </cell>
        </row>
      </sheetData>
      <sheetData sheetId="7">
        <row r="7">
          <cell r="B7">
            <v>2653</v>
          </cell>
        </row>
        <row r="9">
          <cell r="B9">
            <v>1336</v>
          </cell>
        </row>
        <row r="16">
          <cell r="B16">
            <v>1306</v>
          </cell>
          <cell r="G16">
            <v>774</v>
          </cell>
          <cell r="H16">
            <v>536</v>
          </cell>
        </row>
        <row r="17">
          <cell r="G17">
            <v>238</v>
          </cell>
        </row>
        <row r="18">
          <cell r="H18">
            <v>61</v>
          </cell>
        </row>
        <row r="19">
          <cell r="H19">
            <v>18</v>
          </cell>
        </row>
        <row r="20">
          <cell r="H20">
            <v>13</v>
          </cell>
        </row>
        <row r="21">
          <cell r="G21">
            <v>835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th Circuit 1.18"/>
    </sheetNames>
    <sheetDataSet>
      <sheetData sheetId="0">
        <row r="7">
          <cell r="B7">
            <v>2536</v>
          </cell>
        </row>
        <row r="9">
          <cell r="B9">
            <v>1242</v>
          </cell>
        </row>
        <row r="16">
          <cell r="B16">
            <v>1268</v>
          </cell>
          <cell r="G16">
            <v>792</v>
          </cell>
          <cell r="H16">
            <v>522</v>
          </cell>
        </row>
        <row r="17">
          <cell r="G17">
            <v>270</v>
          </cell>
        </row>
        <row r="18">
          <cell r="H18">
            <v>58</v>
          </cell>
        </row>
        <row r="19">
          <cell r="H19">
            <v>19</v>
          </cell>
        </row>
        <row r="20">
          <cell r="H20">
            <v>17</v>
          </cell>
        </row>
        <row r="21">
          <cell r="G21">
            <v>850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12.17"/>
      <sheetName val="18th Circuit County Sum 12.17"/>
      <sheetName val="Brevard 12.17"/>
      <sheetName val="Seminole 12.17"/>
      <sheetName val="18th Circuit Summary 11.17"/>
      <sheetName val="18th Circuit County Sum 11.17"/>
      <sheetName val="Brevard 11.17"/>
      <sheetName val="Seminole 11.17"/>
      <sheetName val="18th Circuit Summary 10.17"/>
      <sheetName val="18th Circuit County Sum 10.17"/>
      <sheetName val="Brevard 10.17"/>
      <sheetName val="Seminole 10.17"/>
      <sheetName val="18th Circuit Summary 9.17"/>
      <sheetName val="18th Circuit County Sum 9.17"/>
      <sheetName val="Brevard 9.17"/>
      <sheetName val="Seminole 9.17"/>
      <sheetName val="18th Circuit Summary 8.17"/>
      <sheetName val="18th Circuit County Sum 8.17"/>
      <sheetName val="Brevard 8.17"/>
      <sheetName val="Seminole 8.17"/>
      <sheetName val="18th Circuit Summary 7.17"/>
      <sheetName val="18th Circuit County Sum 7.17"/>
      <sheetName val="Brevard 7.17"/>
      <sheetName val="Seminole 7.17"/>
      <sheetName val="18th Circuit Summary 6.17"/>
      <sheetName val="18th Circuit County Sum 6.17"/>
      <sheetName val="Brevard 6.17"/>
      <sheetName val="Seminole 6.17"/>
      <sheetName val="18th Circuit Summary 5.17"/>
      <sheetName val="18th Circuit County Sum 5.17"/>
      <sheetName val="Brevard 5.17"/>
      <sheetName val="Seminole 5.17"/>
      <sheetName val="18th Circuit Summary 4.17"/>
      <sheetName val="18th Circuit County Sum 4.17"/>
      <sheetName val="Brevard 4.17"/>
      <sheetName val="Seminole 4.17"/>
      <sheetName val="18th Circuit Summary 3.17"/>
      <sheetName val="18th Circuit County Sum 3.17"/>
      <sheetName val="Brevard 3.17"/>
      <sheetName val="Seminole 3.17"/>
      <sheetName val="18th Circuit Summary 2.17"/>
      <sheetName val="18th Circuit County Sum 2.17"/>
      <sheetName val="Brevard 2.17"/>
      <sheetName val="Seminole 2.17"/>
      <sheetName val="18th Circuit Summary 01.17"/>
      <sheetName val="18th Circuit County Sum 01.17"/>
      <sheetName val="Brevard 01.17"/>
      <sheetName val="Seminole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7">
          <cell r="B7">
            <v>1557</v>
          </cell>
        </row>
        <row r="9">
          <cell r="B9">
            <v>450</v>
          </cell>
        </row>
        <row r="16">
          <cell r="B16">
            <v>1100</v>
          </cell>
          <cell r="G16">
            <v>503</v>
          </cell>
          <cell r="H16">
            <v>413</v>
          </cell>
        </row>
        <row r="17">
          <cell r="G17">
            <v>90</v>
          </cell>
        </row>
        <row r="18">
          <cell r="H18">
            <v>31</v>
          </cell>
        </row>
        <row r="19">
          <cell r="H19">
            <v>2</v>
          </cell>
        </row>
        <row r="20">
          <cell r="H20">
            <v>5</v>
          </cell>
        </row>
        <row r="21">
          <cell r="G21">
            <v>534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1683</v>
          </cell>
        </row>
        <row r="17">
          <cell r="S17">
            <v>420</v>
          </cell>
        </row>
        <row r="26">
          <cell r="S26">
            <v>507</v>
          </cell>
        </row>
        <row r="31">
          <cell r="S31">
            <v>1434</v>
          </cell>
        </row>
        <row r="38">
          <cell r="S38">
            <v>2138</v>
          </cell>
        </row>
        <row r="42">
          <cell r="S42">
            <v>2769</v>
          </cell>
        </row>
        <row r="48">
          <cell r="S48">
            <v>1657</v>
          </cell>
        </row>
        <row r="56">
          <cell r="S56">
            <v>581</v>
          </cell>
        </row>
        <row r="58">
          <cell r="S58">
            <v>1465</v>
          </cell>
        </row>
        <row r="59">
          <cell r="S59">
            <v>329</v>
          </cell>
        </row>
        <row r="65">
          <cell r="S65">
            <v>1814</v>
          </cell>
        </row>
        <row r="68">
          <cell r="S68">
            <v>2712</v>
          </cell>
        </row>
        <row r="73">
          <cell r="S73">
            <v>1529</v>
          </cell>
        </row>
        <row r="76">
          <cell r="S76">
            <v>3569</v>
          </cell>
        </row>
        <row r="84">
          <cell r="S84">
            <v>734</v>
          </cell>
        </row>
        <row r="87">
          <cell r="S87">
            <v>1434</v>
          </cell>
        </row>
        <row r="90">
          <cell r="S90">
            <v>137</v>
          </cell>
        </row>
        <row r="93">
          <cell r="S93">
            <v>3117</v>
          </cell>
        </row>
        <row r="97">
          <cell r="S97">
            <v>1558</v>
          </cell>
        </row>
        <row r="103">
          <cell r="S103">
            <v>982</v>
          </cell>
        </row>
        <row r="110">
          <cell r="S110">
            <v>2190</v>
          </cell>
        </row>
        <row r="112">
          <cell r="S112">
            <v>32759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12.17"/>
      <sheetName val="18th Circuit County Sum 12.17"/>
      <sheetName val="Brevard 12.17"/>
      <sheetName val="Seminole 12.17"/>
      <sheetName val="18th Circuit Summary 11.17"/>
      <sheetName val="18th Circuit County Sum 11.17"/>
      <sheetName val="Brevard 11.17"/>
      <sheetName val="Seminole 11.17"/>
      <sheetName val="18th Circuit Summary 10.17"/>
      <sheetName val="18th Circuit County Sum 10.17"/>
      <sheetName val="Brevard 10.17"/>
      <sheetName val="Seminole 10.17"/>
      <sheetName val="18th Circuit Summary 9.17"/>
      <sheetName val="18th Circuit County Sum 9.17"/>
      <sheetName val="Brevard 9.17"/>
      <sheetName val="Seminole 9.17"/>
      <sheetName val="18th Circuit Summary 8.17"/>
      <sheetName val="18th Circuit County Sum 8.17"/>
      <sheetName val="Brevard 8.17"/>
      <sheetName val="Seminole 8.17"/>
      <sheetName val="18th Circuit Summary 7.17"/>
      <sheetName val="18th Circuit County Sum 7.17"/>
      <sheetName val="Brevard 7.17"/>
      <sheetName val="Seminole 7.17"/>
      <sheetName val="18th Circuit Summary 6.17"/>
      <sheetName val="18th Circuit County Sum 6.17"/>
      <sheetName val="Brevard 6.17"/>
      <sheetName val="Seminole 6.17"/>
      <sheetName val="18th Circuit Summary 5.17"/>
      <sheetName val="18th Circuit County Sum 5.17"/>
      <sheetName val="Brevard 5.17"/>
      <sheetName val="Seminole 5.17"/>
      <sheetName val="18th Circuit Summary 4.17"/>
      <sheetName val="18th Circuit County Sum 4.17"/>
      <sheetName val="Brevard 4.17"/>
      <sheetName val="Seminole 4.17"/>
      <sheetName val="18th Circuit Summary 3.17"/>
      <sheetName val="18th Circuit County Sum 3.17"/>
      <sheetName val="Brevard 3.17"/>
      <sheetName val="Seminole 3.17"/>
      <sheetName val="18th Circuit Summary 2.17"/>
      <sheetName val="18th Circuit County Sum 2.17"/>
      <sheetName val="Brevard 2.17"/>
      <sheetName val="Seminole 2.17"/>
      <sheetName val="18th Circuit Summary 01.17"/>
      <sheetName val="18th Circuit County Sum 01.17"/>
      <sheetName val="Brevard 01.17"/>
      <sheetName val="Seminole 01.17"/>
    </sheetNames>
    <sheetDataSet>
      <sheetData sheetId="0">
        <row r="7">
          <cell r="B7">
            <v>1260</v>
          </cell>
        </row>
        <row r="9">
          <cell r="B9">
            <v>349</v>
          </cell>
        </row>
        <row r="16">
          <cell r="B16">
            <v>901</v>
          </cell>
          <cell r="G16">
            <v>500</v>
          </cell>
          <cell r="H16">
            <v>379</v>
          </cell>
        </row>
        <row r="17">
          <cell r="G17">
            <v>121</v>
          </cell>
        </row>
        <row r="18">
          <cell r="H18">
            <v>25</v>
          </cell>
        </row>
        <row r="19">
          <cell r="H19">
            <v>1</v>
          </cell>
        </row>
        <row r="20">
          <cell r="H20">
            <v>1</v>
          </cell>
        </row>
        <row r="21">
          <cell r="G21">
            <v>525</v>
          </cell>
        </row>
      </sheetData>
      <sheetData sheetId="1"/>
      <sheetData sheetId="2"/>
      <sheetData sheetId="3"/>
      <sheetData sheetId="4">
        <row r="7">
          <cell r="B7">
            <v>1301</v>
          </cell>
        </row>
        <row r="9">
          <cell r="B9">
            <v>332</v>
          </cell>
        </row>
        <row r="16">
          <cell r="B16">
            <v>966</v>
          </cell>
          <cell r="G16">
            <v>515</v>
          </cell>
          <cell r="H16">
            <v>392</v>
          </cell>
        </row>
        <row r="17">
          <cell r="G17">
            <v>123</v>
          </cell>
        </row>
        <row r="18">
          <cell r="H18">
            <v>25</v>
          </cell>
        </row>
        <row r="19">
          <cell r="H19">
            <v>18</v>
          </cell>
        </row>
        <row r="20">
          <cell r="H20">
            <v>15</v>
          </cell>
        </row>
        <row r="21">
          <cell r="G21">
            <v>540</v>
          </cell>
        </row>
      </sheetData>
      <sheetData sheetId="5"/>
      <sheetData sheetId="6"/>
      <sheetData sheetId="7"/>
      <sheetData sheetId="8">
        <row r="7">
          <cell r="B7">
            <v>1350</v>
          </cell>
        </row>
        <row r="9">
          <cell r="B9">
            <v>392</v>
          </cell>
        </row>
        <row r="16">
          <cell r="B16">
            <v>949</v>
          </cell>
          <cell r="G16">
            <v>509</v>
          </cell>
          <cell r="H16">
            <v>389</v>
          </cell>
        </row>
        <row r="17">
          <cell r="G17">
            <v>120</v>
          </cell>
        </row>
        <row r="18">
          <cell r="H18">
            <v>25</v>
          </cell>
        </row>
        <row r="19">
          <cell r="H19">
            <v>7</v>
          </cell>
        </row>
        <row r="20">
          <cell r="H20">
            <v>12</v>
          </cell>
        </row>
        <row r="21">
          <cell r="G21">
            <v>534</v>
          </cell>
        </row>
      </sheetData>
      <sheetData sheetId="9"/>
      <sheetData sheetId="10"/>
      <sheetData sheetId="11"/>
      <sheetData sheetId="12">
        <row r="7">
          <cell r="B7">
            <v>1409</v>
          </cell>
        </row>
        <row r="9">
          <cell r="B9">
            <v>465</v>
          </cell>
        </row>
        <row r="16">
          <cell r="B16">
            <v>936</v>
          </cell>
          <cell r="G16">
            <v>514</v>
          </cell>
          <cell r="H16">
            <v>381</v>
          </cell>
        </row>
        <row r="17">
          <cell r="G17">
            <v>133</v>
          </cell>
        </row>
        <row r="18">
          <cell r="H18">
            <v>26</v>
          </cell>
        </row>
        <row r="19">
          <cell r="H19">
            <v>19</v>
          </cell>
        </row>
        <row r="20">
          <cell r="H20">
            <v>19</v>
          </cell>
        </row>
        <row r="21">
          <cell r="G21">
            <v>540</v>
          </cell>
        </row>
      </sheetData>
      <sheetData sheetId="13"/>
      <sheetData sheetId="14"/>
      <sheetData sheetId="15"/>
      <sheetData sheetId="16">
        <row r="7">
          <cell r="B7">
            <v>1426</v>
          </cell>
        </row>
        <row r="9">
          <cell r="B9">
            <v>444</v>
          </cell>
        </row>
        <row r="16">
          <cell r="B16">
            <v>975</v>
          </cell>
          <cell r="G16">
            <v>510</v>
          </cell>
          <cell r="H16">
            <v>396</v>
          </cell>
        </row>
        <row r="17">
          <cell r="G17">
            <v>114</v>
          </cell>
        </row>
        <row r="18">
          <cell r="H18">
            <v>30</v>
          </cell>
        </row>
        <row r="19">
          <cell r="H19">
            <v>15</v>
          </cell>
        </row>
        <row r="20">
          <cell r="H20">
            <v>6</v>
          </cell>
        </row>
        <row r="21">
          <cell r="G21">
            <v>540</v>
          </cell>
        </row>
      </sheetData>
      <sheetData sheetId="17"/>
      <sheetData sheetId="18"/>
      <sheetData sheetId="19"/>
      <sheetData sheetId="20">
        <row r="7">
          <cell r="B7">
            <v>1499</v>
          </cell>
        </row>
        <row r="9">
          <cell r="B9">
            <v>484</v>
          </cell>
        </row>
        <row r="16">
          <cell r="B16">
            <v>1005</v>
          </cell>
          <cell r="G16">
            <v>504</v>
          </cell>
          <cell r="H16">
            <v>399</v>
          </cell>
        </row>
        <row r="17">
          <cell r="G17">
            <v>105</v>
          </cell>
        </row>
        <row r="18">
          <cell r="H18">
            <v>30</v>
          </cell>
        </row>
        <row r="19">
          <cell r="H19">
            <v>3</v>
          </cell>
        </row>
        <row r="20">
          <cell r="H20">
            <v>9</v>
          </cell>
        </row>
        <row r="21">
          <cell r="G21">
            <v>534</v>
          </cell>
        </row>
      </sheetData>
      <sheetData sheetId="21"/>
      <sheetData sheetId="22"/>
      <sheetData sheetId="23"/>
      <sheetData sheetId="24">
        <row r="7">
          <cell r="B7">
            <v>1498</v>
          </cell>
        </row>
        <row r="9">
          <cell r="B9">
            <v>460</v>
          </cell>
        </row>
        <row r="16">
          <cell r="B16">
            <v>1021</v>
          </cell>
          <cell r="G16">
            <v>512</v>
          </cell>
          <cell r="H16">
            <v>396</v>
          </cell>
        </row>
        <row r="17">
          <cell r="G17">
            <v>116</v>
          </cell>
        </row>
        <row r="18">
          <cell r="H18">
            <v>30</v>
          </cell>
        </row>
        <row r="19">
          <cell r="H19">
            <v>12</v>
          </cell>
        </row>
        <row r="20">
          <cell r="H20">
            <v>9</v>
          </cell>
        </row>
        <row r="21">
          <cell r="G21">
            <v>542</v>
          </cell>
        </row>
      </sheetData>
      <sheetData sheetId="25"/>
      <sheetData sheetId="26"/>
      <sheetData sheetId="27"/>
      <sheetData sheetId="28">
        <row r="7">
          <cell r="B7">
            <v>1511</v>
          </cell>
        </row>
        <row r="9">
          <cell r="B9">
            <v>438</v>
          </cell>
        </row>
        <row r="16">
          <cell r="B16">
            <v>1057</v>
          </cell>
          <cell r="G16">
            <v>513</v>
          </cell>
          <cell r="H16">
            <v>403</v>
          </cell>
        </row>
        <row r="17">
          <cell r="G17">
            <v>110</v>
          </cell>
        </row>
        <row r="18">
          <cell r="H18">
            <v>30</v>
          </cell>
        </row>
        <row r="19">
          <cell r="H19">
            <v>8</v>
          </cell>
        </row>
        <row r="20">
          <cell r="H20">
            <v>10</v>
          </cell>
        </row>
        <row r="21">
          <cell r="G21">
            <v>543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1.18"/>
      <sheetName val="18th Circuit County Sum 1.18"/>
      <sheetName val="Brevard 1.18"/>
      <sheetName val="Seminole 1.18"/>
    </sheetNames>
    <sheetDataSet>
      <sheetData sheetId="0">
        <row r="7">
          <cell r="B7">
            <v>1235</v>
          </cell>
        </row>
        <row r="9">
          <cell r="B9">
            <v>323</v>
          </cell>
        </row>
        <row r="16">
          <cell r="B16">
            <v>902</v>
          </cell>
          <cell r="G16">
            <v>502</v>
          </cell>
          <cell r="H16">
            <v>375</v>
          </cell>
        </row>
        <row r="17">
          <cell r="G17">
            <v>127</v>
          </cell>
        </row>
        <row r="18">
          <cell r="H18">
            <v>27</v>
          </cell>
        </row>
        <row r="19">
          <cell r="H19">
            <v>7</v>
          </cell>
        </row>
        <row r="20">
          <cell r="H20">
            <v>3</v>
          </cell>
        </row>
        <row r="21">
          <cell r="G21">
            <v>529</v>
          </cell>
        </row>
      </sheetData>
      <sheetData sheetId="1"/>
      <sheetData sheetId="2"/>
      <sheetData sheetId="3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12.17"/>
      <sheetName val="19th Circuit County Sum 12.17"/>
      <sheetName val="Indian River 12.17"/>
      <sheetName val="Martin 12.17"/>
      <sheetName val="Okeechobee 12.17"/>
      <sheetName val="St. Lucie 12.17"/>
      <sheetName val="19th Circuit Summary 11.17"/>
      <sheetName val="19th Circuit County Sum 11.17"/>
      <sheetName val="Indian River 11.17"/>
      <sheetName val="Martin 11.17"/>
      <sheetName val="Okeechobee 11.17"/>
      <sheetName val="St. Lucie 11.17"/>
      <sheetName val="19th Circuit Summary 10.17"/>
      <sheetName val="19th Circuit County Sum 10.17"/>
      <sheetName val="Indian River 10.17"/>
      <sheetName val="Martin 10.17"/>
      <sheetName val="Okeechobee 10.17"/>
      <sheetName val="St. Lucie 10.17"/>
      <sheetName val="19th Circuit Summary 9.17"/>
      <sheetName val="19th Circuit County Sum 9.17"/>
      <sheetName val="Indian River 9.17"/>
      <sheetName val="Martin 9.17"/>
      <sheetName val="Okeechobee 9.17"/>
      <sheetName val="St. Lucie 9.17"/>
      <sheetName val="19th Circuit Summary 8.17"/>
      <sheetName val="19th Circuit County Sum 8.17"/>
      <sheetName val="Indian River 8.17"/>
      <sheetName val="Martin 8.17"/>
      <sheetName val="Okeechobee 8.17"/>
      <sheetName val="St. Lucie 8.17"/>
      <sheetName val="19th Circuit Summary 7.17"/>
      <sheetName val="19th Circuit County Sum 7.17"/>
      <sheetName val="Indian River 7.17"/>
      <sheetName val="Martin 7.17"/>
      <sheetName val="Okeechobee 7.17"/>
      <sheetName val="St. Lucie 7.17"/>
      <sheetName val="19th Circuit Summary 6.17"/>
      <sheetName val="19th Circuit County Sum 6.17"/>
      <sheetName val="Indian River 6.17"/>
      <sheetName val="Martin 6.17"/>
      <sheetName val="Okeechobee 6.17"/>
      <sheetName val="St. Lucie 6.17"/>
      <sheetName val="19th Circuit Summary 5.17"/>
      <sheetName val="19th Circuit County Sum 5.17"/>
      <sheetName val="Indian River 5.17"/>
      <sheetName val="Martin 5.17"/>
      <sheetName val="Okeechobee 5.17"/>
      <sheetName val="St. Lucie 5.17"/>
      <sheetName val="19th Circuit Summary 4.17"/>
      <sheetName val="19th Circuit County Sum 4.17"/>
      <sheetName val="Indian River 4.17"/>
      <sheetName val="Martin 4.17"/>
      <sheetName val="Okeechobee 4.17"/>
      <sheetName val="St. Lucie 4.17"/>
      <sheetName val="19th Circuit Summary 3.17"/>
      <sheetName val="19th Circuit County Sum 3.17"/>
      <sheetName val="Indian River 3.17"/>
      <sheetName val="Martin 3.17"/>
      <sheetName val="Okeechobee 3.17"/>
      <sheetName val="St. Lucie 3.17"/>
      <sheetName val="19th Circuit Summary 2.17"/>
      <sheetName val="19th Circuit County Sum 2.17"/>
      <sheetName val="Indian River 2.17"/>
      <sheetName val="Martin 2.17"/>
      <sheetName val="Okeechobee 2.17"/>
      <sheetName val="St. Lucie 2.17"/>
      <sheetName val="19th Circuit Summary 01.17"/>
      <sheetName val="19th Circuit County Sum 01.17"/>
      <sheetName val="Indian River 01.17"/>
      <sheetName val="Martin 01.17"/>
      <sheetName val="Okeechobee 01.17"/>
      <sheetName val="St. Lucie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B7">
            <v>716</v>
          </cell>
        </row>
        <row r="9">
          <cell r="B9">
            <v>103</v>
          </cell>
        </row>
        <row r="16">
          <cell r="B16">
            <v>598</v>
          </cell>
          <cell r="G16">
            <v>361</v>
          </cell>
          <cell r="H16">
            <v>290</v>
          </cell>
        </row>
        <row r="17">
          <cell r="G17">
            <v>71</v>
          </cell>
        </row>
        <row r="18">
          <cell r="H18">
            <v>22</v>
          </cell>
        </row>
        <row r="19">
          <cell r="H19">
            <v>9</v>
          </cell>
        </row>
        <row r="20">
          <cell r="H20">
            <v>7</v>
          </cell>
        </row>
        <row r="21">
          <cell r="G21">
            <v>383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12.17"/>
      <sheetName val="19th Circuit County Sum 12.17"/>
      <sheetName val="Indian River 12.17"/>
      <sheetName val="Martin 12.17"/>
      <sheetName val="Okeechobee 12.17"/>
      <sheetName val="St. Lucie 12.17"/>
      <sheetName val="19th Circuit Summary 11.17"/>
      <sheetName val="19th Circuit County Sum 11.17"/>
      <sheetName val="Indian River 11.17"/>
      <sheetName val="Martin 11.17"/>
      <sheetName val="Okeechobee 11.17"/>
      <sheetName val="St. Lucie 11.17"/>
      <sheetName val="19th Circuit Summary 10.17"/>
      <sheetName val="19th Circuit County Sum 10.17"/>
      <sheetName val="Indian River 10.17"/>
      <sheetName val="Martin 10.17"/>
      <sheetName val="Okeechobee 10.17"/>
      <sheetName val="St. Lucie 10.17"/>
      <sheetName val="19th Circuit Summary 9.17"/>
      <sheetName val="19th Circuit County Sum 9.17"/>
      <sheetName val="Indian River 9.17"/>
      <sheetName val="Martin 9.17"/>
      <sheetName val="Okeechobee 9.17"/>
      <sheetName val="St. Lucie 9.17"/>
      <sheetName val="19th Circuit Summary 8.17"/>
      <sheetName val="19th Circuit County Sum 8.17"/>
      <sheetName val="Indian River 8.17"/>
      <sheetName val="Martin 8.17"/>
      <sheetName val="Okeechobee 8.17"/>
      <sheetName val="St. Lucie 8.17"/>
      <sheetName val="19th Circuit Summary 7.17"/>
      <sheetName val="19th Circuit County Sum 7.17"/>
      <sheetName val="Indian River 7.17"/>
      <sheetName val="Martin 7.17"/>
      <sheetName val="Okeechobee 7.17"/>
      <sheetName val="St. Lucie 7.17"/>
      <sheetName val="19th Circuit Summary 6.17"/>
      <sheetName val="19th Circuit County Sum 6.17"/>
      <sheetName val="Indian River 6.17"/>
      <sheetName val="Martin 6.17"/>
      <sheetName val="Okeechobee 6.17"/>
      <sheetName val="St. Lucie 6.17"/>
      <sheetName val="19th Circuit Summary 5.17"/>
      <sheetName val="19th Circuit County Sum 5.17"/>
      <sheetName val="Indian River 5.17"/>
      <sheetName val="Martin 5.17"/>
      <sheetName val="Okeechobee 5.17"/>
      <sheetName val="St. Lucie 5.17"/>
      <sheetName val="19th Circuit Summary 4.17"/>
      <sheetName val="19th Circuit County Sum 4.17"/>
      <sheetName val="Indian River 4.17"/>
      <sheetName val="Martin 4.17"/>
      <sheetName val="Okeechobee 4.17"/>
      <sheetName val="St. Lucie 4.17"/>
      <sheetName val="19th Circuit Summary 3.17"/>
      <sheetName val="19th Circuit County Sum 3.17"/>
      <sheetName val="Indian River 3.17"/>
      <sheetName val="Martin 3.17"/>
      <sheetName val="Okeechobee 3.17"/>
      <sheetName val="St. Lucie 3.17"/>
      <sheetName val="19th Circuit Summary 2.17"/>
      <sheetName val="19th Circuit County Sum 2.17"/>
      <sheetName val="Indian River 2.17"/>
      <sheetName val="Martin 2.17"/>
      <sheetName val="Okeechobee 2.17"/>
      <sheetName val="St. Lucie 2.17"/>
      <sheetName val="19th Circuit Summary 01.17"/>
      <sheetName val="19th Circuit County Sum 01.17"/>
      <sheetName val="Indian River 01.17"/>
      <sheetName val="Martin 01.17"/>
      <sheetName val="Okeechobee 01.17"/>
      <sheetName val="St. Lucie 01.17"/>
    </sheetNames>
    <sheetDataSet>
      <sheetData sheetId="0">
        <row r="7">
          <cell r="B7">
            <v>785</v>
          </cell>
        </row>
        <row r="9">
          <cell r="B9">
            <v>120</v>
          </cell>
        </row>
        <row r="16">
          <cell r="B16">
            <v>659</v>
          </cell>
          <cell r="G16">
            <v>360</v>
          </cell>
          <cell r="H16">
            <v>284</v>
          </cell>
        </row>
        <row r="17">
          <cell r="G17">
            <v>76</v>
          </cell>
        </row>
        <row r="18">
          <cell r="H18">
            <v>24</v>
          </cell>
        </row>
        <row r="19">
          <cell r="H19">
            <v>0</v>
          </cell>
        </row>
        <row r="20">
          <cell r="H20">
            <v>7</v>
          </cell>
        </row>
        <row r="21">
          <cell r="G21">
            <v>384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7">
            <v>757</v>
          </cell>
        </row>
        <row r="9">
          <cell r="B9">
            <v>118</v>
          </cell>
        </row>
        <row r="16">
          <cell r="B16">
            <v>633</v>
          </cell>
          <cell r="G16">
            <v>368</v>
          </cell>
          <cell r="H16">
            <v>285</v>
          </cell>
        </row>
        <row r="17">
          <cell r="G17">
            <v>83</v>
          </cell>
        </row>
        <row r="18">
          <cell r="H18">
            <v>24</v>
          </cell>
        </row>
        <row r="19">
          <cell r="H19">
            <v>7</v>
          </cell>
        </row>
        <row r="20">
          <cell r="H20">
            <v>7</v>
          </cell>
        </row>
        <row r="21">
          <cell r="G21">
            <v>392</v>
          </cell>
        </row>
      </sheetData>
      <sheetData sheetId="7"/>
      <sheetData sheetId="8"/>
      <sheetData sheetId="9"/>
      <sheetData sheetId="10"/>
      <sheetData sheetId="11"/>
      <sheetData sheetId="12">
        <row r="7">
          <cell r="B7">
            <v>771</v>
          </cell>
        </row>
        <row r="9">
          <cell r="B9">
            <v>140</v>
          </cell>
        </row>
        <row r="16">
          <cell r="B16">
            <v>625</v>
          </cell>
          <cell r="G16">
            <v>376</v>
          </cell>
          <cell r="H16">
            <v>278</v>
          </cell>
        </row>
        <row r="17">
          <cell r="G17">
            <v>98</v>
          </cell>
        </row>
        <row r="18">
          <cell r="H18">
            <v>23</v>
          </cell>
        </row>
        <row r="19">
          <cell r="H19">
            <v>19</v>
          </cell>
        </row>
        <row r="20">
          <cell r="H20">
            <v>14</v>
          </cell>
        </row>
        <row r="21">
          <cell r="G21">
            <v>399</v>
          </cell>
        </row>
      </sheetData>
      <sheetData sheetId="13"/>
      <sheetData sheetId="14"/>
      <sheetData sheetId="15"/>
      <sheetData sheetId="16"/>
      <sheetData sheetId="17"/>
      <sheetData sheetId="18">
        <row r="7">
          <cell r="B7">
            <v>782</v>
          </cell>
        </row>
        <row r="9">
          <cell r="B9">
            <v>160</v>
          </cell>
        </row>
        <row r="16">
          <cell r="B16">
            <v>619</v>
          </cell>
          <cell r="G16">
            <v>367</v>
          </cell>
          <cell r="H16">
            <v>272</v>
          </cell>
        </row>
        <row r="17">
          <cell r="G17">
            <v>95</v>
          </cell>
        </row>
        <row r="18">
          <cell r="H18">
            <v>23</v>
          </cell>
        </row>
        <row r="19">
          <cell r="H19">
            <v>0</v>
          </cell>
        </row>
        <row r="20">
          <cell r="H20">
            <v>10</v>
          </cell>
        </row>
        <row r="21">
          <cell r="G21">
            <v>390</v>
          </cell>
        </row>
      </sheetData>
      <sheetData sheetId="19"/>
      <sheetData sheetId="20"/>
      <sheetData sheetId="21"/>
      <sheetData sheetId="22"/>
      <sheetData sheetId="23"/>
      <sheetData sheetId="24">
        <row r="7">
          <cell r="B7">
            <v>778</v>
          </cell>
        </row>
        <row r="9">
          <cell r="B9">
            <v>139</v>
          </cell>
        </row>
        <row r="16">
          <cell r="B16">
            <v>629</v>
          </cell>
          <cell r="G16">
            <v>368</v>
          </cell>
          <cell r="H16">
            <v>274</v>
          </cell>
        </row>
        <row r="17">
          <cell r="G17">
            <v>94</v>
          </cell>
        </row>
        <row r="18">
          <cell r="H18">
            <v>22</v>
          </cell>
        </row>
        <row r="19">
          <cell r="H19">
            <v>9</v>
          </cell>
        </row>
        <row r="20">
          <cell r="H20">
            <v>0</v>
          </cell>
        </row>
        <row r="21">
          <cell r="G21">
            <v>390</v>
          </cell>
        </row>
      </sheetData>
      <sheetData sheetId="25"/>
      <sheetData sheetId="26"/>
      <sheetData sheetId="27"/>
      <sheetData sheetId="28"/>
      <sheetData sheetId="29"/>
      <sheetData sheetId="30">
        <row r="7">
          <cell r="B7">
            <v>742</v>
          </cell>
        </row>
        <row r="9">
          <cell r="B9">
            <v>127</v>
          </cell>
        </row>
        <row r="16">
          <cell r="B16">
            <v>603</v>
          </cell>
          <cell r="G16">
            <v>359</v>
          </cell>
          <cell r="H16">
            <v>274</v>
          </cell>
        </row>
        <row r="17">
          <cell r="G17">
            <v>85</v>
          </cell>
        </row>
        <row r="18">
          <cell r="H18">
            <v>22</v>
          </cell>
        </row>
        <row r="19">
          <cell r="H19">
            <v>10</v>
          </cell>
        </row>
        <row r="20">
          <cell r="H20">
            <v>0</v>
          </cell>
        </row>
        <row r="21">
          <cell r="G21">
            <v>381</v>
          </cell>
        </row>
      </sheetData>
      <sheetData sheetId="31"/>
      <sheetData sheetId="32"/>
      <sheetData sheetId="33"/>
      <sheetData sheetId="34"/>
      <sheetData sheetId="35"/>
      <sheetData sheetId="36">
        <row r="7">
          <cell r="B7">
            <v>714</v>
          </cell>
        </row>
        <row r="9">
          <cell r="B9">
            <v>118</v>
          </cell>
        </row>
        <row r="16">
          <cell r="B16">
            <v>596</v>
          </cell>
          <cell r="G16">
            <v>355</v>
          </cell>
          <cell r="H16">
            <v>287</v>
          </cell>
        </row>
        <row r="17">
          <cell r="G17">
            <v>68</v>
          </cell>
        </row>
        <row r="18">
          <cell r="H18">
            <v>22</v>
          </cell>
        </row>
        <row r="19">
          <cell r="H19">
            <v>0</v>
          </cell>
        </row>
        <row r="20">
          <cell r="H20">
            <v>6</v>
          </cell>
        </row>
        <row r="21">
          <cell r="G21">
            <v>377</v>
          </cell>
        </row>
      </sheetData>
      <sheetData sheetId="37"/>
      <sheetData sheetId="38"/>
      <sheetData sheetId="39"/>
      <sheetData sheetId="40"/>
      <sheetData sheetId="41"/>
      <sheetData sheetId="42">
        <row r="7">
          <cell r="B7">
            <v>736</v>
          </cell>
        </row>
        <row r="9">
          <cell r="B9">
            <v>119</v>
          </cell>
        </row>
        <row r="16">
          <cell r="B16">
            <v>616</v>
          </cell>
          <cell r="G16">
            <v>361</v>
          </cell>
          <cell r="H16">
            <v>288</v>
          </cell>
        </row>
        <row r="17">
          <cell r="G17">
            <v>73</v>
          </cell>
        </row>
        <row r="18">
          <cell r="H18">
            <v>22</v>
          </cell>
        </row>
        <row r="19">
          <cell r="H19">
            <v>13</v>
          </cell>
        </row>
        <row r="20">
          <cell r="H20">
            <v>6</v>
          </cell>
        </row>
        <row r="21">
          <cell r="G21">
            <v>383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1.18"/>
      <sheetName val="19th Circuit County Sum 1.18"/>
      <sheetName val="Indian River 1.18"/>
      <sheetName val="Martin 1.18"/>
      <sheetName val="Okeechobee 1.18"/>
      <sheetName val="St. Lucie 1.18"/>
    </sheetNames>
    <sheetDataSet>
      <sheetData sheetId="0">
        <row r="7">
          <cell r="B7">
            <v>798</v>
          </cell>
        </row>
        <row r="9">
          <cell r="B9">
            <v>103</v>
          </cell>
        </row>
        <row r="16">
          <cell r="B16">
            <v>695</v>
          </cell>
          <cell r="G16">
            <v>369</v>
          </cell>
          <cell r="H16">
            <v>280</v>
          </cell>
        </row>
        <row r="17">
          <cell r="G17">
            <v>89</v>
          </cell>
        </row>
        <row r="18">
          <cell r="H18">
            <v>24</v>
          </cell>
        </row>
        <row r="19">
          <cell r="H19">
            <v>16</v>
          </cell>
        </row>
        <row r="20">
          <cell r="H20">
            <v>8</v>
          </cell>
        </row>
        <row r="21">
          <cell r="G21">
            <v>393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12.17"/>
      <sheetName val="20th Circuit County Sum 12.17"/>
      <sheetName val="Charlotte 12.17"/>
      <sheetName val="Collier 12.17"/>
      <sheetName val="Glades 12.17"/>
      <sheetName val="Hendry 12.17"/>
      <sheetName val="Lee 12.17"/>
      <sheetName val="20th Circuit Summary 11.17"/>
      <sheetName val="20th Circuit County Sum 11.17"/>
      <sheetName val="Charlotte 11.17"/>
      <sheetName val="Collier 11.17"/>
      <sheetName val="Glades 11.17"/>
      <sheetName val="Hendry 11.17"/>
      <sheetName val="Lee 11.17"/>
      <sheetName val="20th Circuit Summary 10.17"/>
      <sheetName val="20th Circuit County Sum 10.17"/>
      <sheetName val="Charlotte 10.17"/>
      <sheetName val="Collier 10.17"/>
      <sheetName val="Glades 10.17"/>
      <sheetName val="Hendry 10.17"/>
      <sheetName val="Lee 10.17"/>
      <sheetName val="20th Circuit Summary 9.17"/>
      <sheetName val="20th Circuit County Sum 9.17"/>
      <sheetName val="Charlotte 9.17"/>
      <sheetName val="Collier 9.17"/>
      <sheetName val="Glades  9.17"/>
      <sheetName val="Hendry 9.17"/>
      <sheetName val="Lee 9.17"/>
      <sheetName val="20th Circuit Summary 8.17"/>
      <sheetName val="20th Circuit County Sum 8.17"/>
      <sheetName val="Charlotte 8.17"/>
      <sheetName val="Collier 8.17"/>
      <sheetName val="Glades 8.17"/>
      <sheetName val="Hendry 8.17"/>
      <sheetName val="Lee 8.17"/>
      <sheetName val="20th Circuit Summary 7.17"/>
      <sheetName val="20th Circuit County Sum 7.17"/>
      <sheetName val="Charlotte 7.17"/>
      <sheetName val="Collier 7.17"/>
      <sheetName val="Glades 7.17"/>
      <sheetName val="Hendry 7.17"/>
      <sheetName val="Lee 7.17"/>
      <sheetName val="20th Circuit Summary 6.17"/>
      <sheetName val="20th Circuit County Sum 6.17"/>
      <sheetName val="Charlotte 6.17"/>
      <sheetName val="Collier 6.17"/>
      <sheetName val="Glades 6.17"/>
      <sheetName val="Hendry 6.17"/>
      <sheetName val="Lee 6.17"/>
      <sheetName val="20th Circuit Summary 5.17"/>
      <sheetName val="20th Circuit County Sum 5.17"/>
      <sheetName val="Charlotte 5.17"/>
      <sheetName val="Collier 5.17"/>
      <sheetName val="Glades 5.17"/>
      <sheetName val="Hendry 5.17"/>
      <sheetName val="Lee 5.17"/>
      <sheetName val="20th Circuit Summary 4.17"/>
      <sheetName val="20th Circuit County Sum 4.17"/>
      <sheetName val="Charlotte 4.17"/>
      <sheetName val="Collier 4.17"/>
      <sheetName val="Glades 4.17"/>
      <sheetName val="Hendry 4.17"/>
      <sheetName val="Lee 4.17"/>
      <sheetName val="20th Circuit Summary 3.17"/>
      <sheetName val="20th Circuit County Sum 3.17"/>
      <sheetName val="Charlotte 3.17"/>
      <sheetName val="Collier 3.17"/>
      <sheetName val="Glades 3.17"/>
      <sheetName val="Hendry 3.17"/>
      <sheetName val="Lee 3.17"/>
      <sheetName val="20th Circuit Summary 2.17"/>
      <sheetName val="20th Circuit County Sum 2.17"/>
      <sheetName val="Charlotte 2.17"/>
      <sheetName val="Collier 2.17"/>
      <sheetName val="Glades 2.17"/>
      <sheetName val="Hendry 2.17"/>
      <sheetName val="Lee 2.17"/>
      <sheetName val="20th Circuit Summary 01.17"/>
      <sheetName val="20th Circuit County Sum 01.17"/>
      <sheetName val="Charlotte 01.17"/>
      <sheetName val="Collier 01.17"/>
      <sheetName val="Glades 01.17"/>
      <sheetName val="Hendry 01.17"/>
      <sheetName val="Lee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7">
          <cell r="B7">
            <v>1126</v>
          </cell>
        </row>
        <row r="9">
          <cell r="B9">
            <v>139</v>
          </cell>
        </row>
        <row r="16">
          <cell r="B16">
            <v>976</v>
          </cell>
          <cell r="G16">
            <v>508</v>
          </cell>
          <cell r="H16">
            <v>417</v>
          </cell>
        </row>
        <row r="17">
          <cell r="G17">
            <v>91</v>
          </cell>
        </row>
        <row r="18">
          <cell r="H18">
            <v>32</v>
          </cell>
        </row>
        <row r="19">
          <cell r="H19">
            <v>28</v>
          </cell>
        </row>
        <row r="20">
          <cell r="H20">
            <v>19</v>
          </cell>
        </row>
        <row r="21">
          <cell r="G21">
            <v>540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12.17"/>
      <sheetName val="20th Circuit County Sum 12.17"/>
      <sheetName val="Charlotte 12.17"/>
      <sheetName val="Collier 12.17"/>
      <sheetName val="Glades 12.17"/>
      <sheetName val="Hendry 12.17"/>
      <sheetName val="Lee 12.17"/>
      <sheetName val="20th Circuit Summary 11.17"/>
      <sheetName val="20th Circuit County Sum 11.17"/>
      <sheetName val="Charlotte 11.17"/>
      <sheetName val="Collier 11.17"/>
      <sheetName val="Glades 11.17"/>
      <sheetName val="Hendry 11.17"/>
      <sheetName val="Lee 11.17"/>
      <sheetName val="20th Circuit Summary 10.17"/>
      <sheetName val="20th Circuit County Sum 10.17"/>
      <sheetName val="Charlotte 10.17"/>
      <sheetName val="Collier 10.17"/>
      <sheetName val="Glades 10.17"/>
      <sheetName val="Hendry 10.17"/>
      <sheetName val="Lee 10.17"/>
      <sheetName val="20th Circuit Summary 9.17"/>
      <sheetName val="20th Circuit County Sum 9.17"/>
      <sheetName val="Charlotte 9.17"/>
      <sheetName val="Collier 9.17"/>
      <sheetName val="Glades  9.17"/>
      <sheetName val="Hendry 9.17"/>
      <sheetName val="Lee 9.17"/>
      <sheetName val="20th Circuit Summary 8.17"/>
      <sheetName val="20th Circuit County Sum 8.17"/>
      <sheetName val="Charlotte 8.17"/>
      <sheetName val="Collier 8.17"/>
      <sheetName val="Glades 8.17"/>
      <sheetName val="Hendry 8.17"/>
      <sheetName val="Lee 8.17"/>
      <sheetName val="20th Circuit Summary 7.17"/>
      <sheetName val="20th Circuit County Sum 7.17"/>
      <sheetName val="Charlotte 7.17"/>
      <sheetName val="Collier 7.17"/>
      <sheetName val="Glades 7.17"/>
      <sheetName val="Hendry 7.17"/>
      <sheetName val="Lee 7.17"/>
      <sheetName val="20th Circuit Summary 6.17"/>
      <sheetName val="20th Circuit County Sum 6.17"/>
      <sheetName val="Charlotte 6.17"/>
      <sheetName val="Collier 6.17"/>
      <sheetName val="Glades 6.17"/>
      <sheetName val="Hendry 6.17"/>
      <sheetName val="Lee 6.17"/>
      <sheetName val="20th Circuit Summary 5.17"/>
      <sheetName val="20th Circuit County Sum 5.17"/>
      <sheetName val="Charlotte 5.17"/>
      <sheetName val="Collier 5.17"/>
      <sheetName val="Glades 5.17"/>
      <sheetName val="Hendry 5.17"/>
      <sheetName val="Lee 5.17"/>
      <sheetName val="20th Circuit Summary 4.17"/>
      <sheetName val="20th Circuit County Sum 4.17"/>
      <sheetName val="Charlotte 4.17"/>
      <sheetName val="Collier 4.17"/>
      <sheetName val="Glades 4.17"/>
      <sheetName val="Hendry 4.17"/>
      <sheetName val="Lee 4.17"/>
      <sheetName val="20th Circuit Summary 3.17"/>
      <sheetName val="20th Circuit County Sum 3.17"/>
      <sheetName val="Charlotte 3.17"/>
      <sheetName val="Collier 3.17"/>
      <sheetName val="Glades 3.17"/>
      <sheetName val="Hendry 3.17"/>
      <sheetName val="Lee 3.17"/>
      <sheetName val="20th Circuit Summary 2.17"/>
      <sheetName val="20th Circuit County Sum 2.17"/>
      <sheetName val="Charlotte 2.17"/>
      <sheetName val="Collier 2.17"/>
      <sheetName val="Glades 2.17"/>
      <sheetName val="Hendry 2.17"/>
      <sheetName val="Lee 2.17"/>
      <sheetName val="20th Circuit Summary 01.17"/>
      <sheetName val="20th Circuit County Sum 01.17"/>
      <sheetName val="Charlotte 01.17"/>
      <sheetName val="Collier 01.17"/>
      <sheetName val="Glades 01.17"/>
      <sheetName val="Hendry 01.17"/>
      <sheetName val="Lee 01.17"/>
    </sheetNames>
    <sheetDataSet>
      <sheetData sheetId="0">
        <row r="7">
          <cell r="B7">
            <v>1221</v>
          </cell>
        </row>
        <row r="9">
          <cell r="B9">
            <v>194</v>
          </cell>
        </row>
        <row r="16">
          <cell r="B16">
            <v>1011</v>
          </cell>
          <cell r="G16">
            <v>516</v>
          </cell>
          <cell r="H16">
            <v>439</v>
          </cell>
        </row>
        <row r="17">
          <cell r="G17">
            <v>77</v>
          </cell>
        </row>
        <row r="18">
          <cell r="H18">
            <v>25</v>
          </cell>
        </row>
        <row r="19">
          <cell r="H19">
            <v>3</v>
          </cell>
        </row>
        <row r="20">
          <cell r="H20">
            <v>12</v>
          </cell>
        </row>
        <row r="21">
          <cell r="G21">
            <v>541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B7">
            <v>1208</v>
          </cell>
        </row>
        <row r="9">
          <cell r="B9">
            <v>199</v>
          </cell>
        </row>
        <row r="16">
          <cell r="B16">
            <v>997</v>
          </cell>
          <cell r="G16">
            <v>525</v>
          </cell>
          <cell r="H16">
            <v>436</v>
          </cell>
        </row>
        <row r="17">
          <cell r="G17">
            <v>89</v>
          </cell>
        </row>
        <row r="18">
          <cell r="H18">
            <v>23</v>
          </cell>
        </row>
        <row r="19">
          <cell r="H19">
            <v>29</v>
          </cell>
        </row>
        <row r="20">
          <cell r="H20">
            <v>10</v>
          </cell>
        </row>
        <row r="21">
          <cell r="G21">
            <v>548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7">
          <cell r="B7">
            <v>1209</v>
          </cell>
        </row>
        <row r="9">
          <cell r="B9">
            <v>178</v>
          </cell>
        </row>
        <row r="16">
          <cell r="B16">
            <v>1014</v>
          </cell>
          <cell r="G16">
            <v>507</v>
          </cell>
          <cell r="H16">
            <v>438</v>
          </cell>
        </row>
        <row r="17">
          <cell r="G17">
            <v>69</v>
          </cell>
        </row>
        <row r="18">
          <cell r="H18">
            <v>24</v>
          </cell>
        </row>
        <row r="19">
          <cell r="H19">
            <v>5</v>
          </cell>
        </row>
        <row r="20">
          <cell r="H20">
            <v>12</v>
          </cell>
        </row>
        <row r="21">
          <cell r="G21">
            <v>531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7">
          <cell r="B7">
            <v>1154</v>
          </cell>
        </row>
        <row r="9">
          <cell r="B9">
            <v>166</v>
          </cell>
        </row>
        <row r="16">
          <cell r="B16">
            <v>968</v>
          </cell>
          <cell r="G16">
            <v>507</v>
          </cell>
          <cell r="H16">
            <v>417</v>
          </cell>
        </row>
        <row r="17">
          <cell r="G17">
            <v>90</v>
          </cell>
        </row>
        <row r="18">
          <cell r="H18">
            <v>28</v>
          </cell>
        </row>
        <row r="19">
          <cell r="H19">
            <v>14</v>
          </cell>
        </row>
        <row r="20">
          <cell r="H20">
            <v>7</v>
          </cell>
        </row>
        <row r="21">
          <cell r="G21">
            <v>535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7">
          <cell r="B7">
            <v>1148</v>
          </cell>
        </row>
        <row r="9">
          <cell r="B9">
            <v>168</v>
          </cell>
        </row>
        <row r="16">
          <cell r="B16">
            <v>971</v>
          </cell>
          <cell r="G16">
            <v>504</v>
          </cell>
          <cell r="H16">
            <v>417</v>
          </cell>
        </row>
        <row r="17">
          <cell r="G17">
            <v>87</v>
          </cell>
        </row>
        <row r="18">
          <cell r="H18">
            <v>28</v>
          </cell>
        </row>
        <row r="19">
          <cell r="H19">
            <v>10</v>
          </cell>
        </row>
        <row r="20">
          <cell r="H20">
            <v>9</v>
          </cell>
        </row>
        <row r="21">
          <cell r="G21">
            <v>532</v>
          </cell>
        </row>
      </sheetData>
      <sheetData sheetId="29"/>
      <sheetData sheetId="30"/>
      <sheetData sheetId="31"/>
      <sheetData sheetId="32"/>
      <sheetData sheetId="33"/>
      <sheetData sheetId="34"/>
      <sheetData sheetId="35">
        <row r="7">
          <cell r="B7">
            <v>1133</v>
          </cell>
        </row>
        <row r="9">
          <cell r="B9">
            <v>130</v>
          </cell>
        </row>
        <row r="16">
          <cell r="B16">
            <v>997</v>
          </cell>
          <cell r="G16">
            <v>502</v>
          </cell>
          <cell r="H16">
            <v>427</v>
          </cell>
        </row>
        <row r="17">
          <cell r="G17">
            <v>75</v>
          </cell>
        </row>
        <row r="18">
          <cell r="H18">
            <v>28</v>
          </cell>
        </row>
        <row r="19">
          <cell r="H19">
            <v>0</v>
          </cell>
        </row>
        <row r="20">
          <cell r="H20">
            <v>7</v>
          </cell>
        </row>
        <row r="21">
          <cell r="G21">
            <v>530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7">
          <cell r="B7">
            <v>1142</v>
          </cell>
        </row>
        <row r="9">
          <cell r="B9">
            <v>150</v>
          </cell>
        </row>
        <row r="16">
          <cell r="B16">
            <v>973</v>
          </cell>
          <cell r="G16">
            <v>510</v>
          </cell>
          <cell r="H16">
            <v>428</v>
          </cell>
        </row>
        <row r="17">
          <cell r="G17">
            <v>82</v>
          </cell>
        </row>
        <row r="18">
          <cell r="H18">
            <v>29</v>
          </cell>
        </row>
        <row r="19">
          <cell r="H19">
            <v>13</v>
          </cell>
        </row>
        <row r="20">
          <cell r="H20">
            <v>9</v>
          </cell>
        </row>
        <row r="21">
          <cell r="G21">
            <v>539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7">
          <cell r="B7">
            <v>1147</v>
          </cell>
        </row>
        <row r="9">
          <cell r="B9">
            <v>148</v>
          </cell>
        </row>
        <row r="16">
          <cell r="B16">
            <v>978</v>
          </cell>
          <cell r="G16">
            <v>505</v>
          </cell>
          <cell r="H16">
            <v>428</v>
          </cell>
        </row>
        <row r="17">
          <cell r="G17">
            <v>77</v>
          </cell>
        </row>
        <row r="18">
          <cell r="H18">
            <v>28</v>
          </cell>
        </row>
        <row r="19">
          <cell r="H19">
            <v>11</v>
          </cell>
        </row>
        <row r="20">
          <cell r="H20">
            <v>9</v>
          </cell>
        </row>
        <row r="21">
          <cell r="G21">
            <v>533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1.18"/>
      <sheetName val="20th Circuit County Sum 1.18"/>
      <sheetName val="Charlotte 1.18"/>
      <sheetName val="Collier 1.18"/>
      <sheetName val="Glades 1.18"/>
      <sheetName val="Hendry 1.18"/>
      <sheetName val="Lee 1.18"/>
    </sheetNames>
    <sheetDataSet>
      <sheetData sheetId="0">
        <row r="7">
          <cell r="B7">
            <v>1260</v>
          </cell>
        </row>
        <row r="9">
          <cell r="B9">
            <v>209</v>
          </cell>
        </row>
        <row r="16">
          <cell r="B16">
            <v>1031</v>
          </cell>
          <cell r="G16">
            <v>510</v>
          </cell>
          <cell r="H16">
            <v>436</v>
          </cell>
        </row>
        <row r="17">
          <cell r="G17">
            <v>74</v>
          </cell>
        </row>
        <row r="18">
          <cell r="H18">
            <v>26</v>
          </cell>
        </row>
        <row r="19">
          <cell r="H19">
            <v>7</v>
          </cell>
        </row>
        <row r="20">
          <cell r="H20">
            <v>7</v>
          </cell>
        </row>
        <row r="21">
          <cell r="G21">
            <v>536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1658</v>
          </cell>
        </row>
        <row r="17">
          <cell r="S17">
            <v>421</v>
          </cell>
        </row>
        <row r="26">
          <cell r="S26">
            <v>487</v>
          </cell>
        </row>
        <row r="31">
          <cell r="S31">
            <v>1433</v>
          </cell>
        </row>
        <row r="38">
          <cell r="S38">
            <v>2158</v>
          </cell>
        </row>
        <row r="42">
          <cell r="S42">
            <v>2820</v>
          </cell>
        </row>
        <row r="48">
          <cell r="S48">
            <v>1633</v>
          </cell>
        </row>
        <row r="56">
          <cell r="S56">
            <v>590</v>
          </cell>
        </row>
        <row r="58">
          <cell r="S58">
            <v>1447</v>
          </cell>
        </row>
        <row r="59">
          <cell r="S59">
            <v>325</v>
          </cell>
        </row>
        <row r="65">
          <cell r="S65">
            <v>1828</v>
          </cell>
        </row>
        <row r="68">
          <cell r="S68">
            <v>2698</v>
          </cell>
        </row>
        <row r="73">
          <cell r="S73">
            <v>1525</v>
          </cell>
        </row>
        <row r="76">
          <cell r="S76">
            <v>3538</v>
          </cell>
        </row>
        <row r="84">
          <cell r="S84">
            <v>738</v>
          </cell>
        </row>
        <row r="87">
          <cell r="S87">
            <v>1432</v>
          </cell>
        </row>
        <row r="90">
          <cell r="S90">
            <v>136</v>
          </cell>
        </row>
        <row r="93">
          <cell r="S93">
            <v>3073</v>
          </cell>
        </row>
        <row r="97">
          <cell r="S97">
            <v>1519</v>
          </cell>
        </row>
        <row r="103">
          <cell r="S103">
            <v>983</v>
          </cell>
        </row>
        <row r="110">
          <cell r="S110">
            <v>2218</v>
          </cell>
        </row>
        <row r="112">
          <cell r="S112">
            <v>32660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81"/>
  <sheetViews>
    <sheetView showGridLines="0" tabSelected="1" zoomScaleNormal="100" workbookViewId="0">
      <selection activeCell="C3" sqref="C3"/>
    </sheetView>
  </sheetViews>
  <sheetFormatPr defaultRowHeight="15" x14ac:dyDescent="0.25"/>
  <cols>
    <col min="1" max="1" width="2.85546875" customWidth="1"/>
    <col min="2" max="2" width="5.140625" customWidth="1"/>
  </cols>
  <sheetData>
    <row r="1" spans="1:1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2"/>
      <c r="B3" s="12"/>
      <c r="C3" s="12">
        <v>1</v>
      </c>
      <c r="D3" s="12"/>
      <c r="E3" s="12" t="s">
        <v>67</v>
      </c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x14ac:dyDescent="0.25">
      <c r="A73" s="12"/>
      <c r="B73" s="12"/>
    </row>
    <row r="74" spans="1:15" x14ac:dyDescent="0.25">
      <c r="A74" s="12"/>
      <c r="B74" s="12"/>
    </row>
    <row r="75" spans="1:15" x14ac:dyDescent="0.25">
      <c r="A75" s="12"/>
      <c r="B75" s="12"/>
    </row>
    <row r="76" spans="1:15" x14ac:dyDescent="0.25">
      <c r="A76" s="12"/>
      <c r="B76" s="12"/>
    </row>
    <row r="77" spans="1:15" x14ac:dyDescent="0.25">
      <c r="A77" s="12"/>
      <c r="B77" s="12"/>
    </row>
    <row r="78" spans="1:15" x14ac:dyDescent="0.25">
      <c r="A78" s="12"/>
      <c r="B78" s="12"/>
    </row>
    <row r="79" spans="1:15" x14ac:dyDescent="0.25">
      <c r="A79" s="12"/>
      <c r="B79" s="12"/>
    </row>
    <row r="80" spans="1:15" x14ac:dyDescent="0.25">
      <c r="A80" s="12"/>
      <c r="B80" s="12"/>
    </row>
    <row r="81" spans="1:2" x14ac:dyDescent="0.25">
      <c r="A81" s="12"/>
      <c r="B81" s="12"/>
    </row>
  </sheetData>
  <sheetProtection selectLockedCells="1"/>
  <pageMargins left="1" right="1" top="0.75" bottom="0.75" header="0.3" footer="0.3"/>
  <pageSetup scale="64" orientation="portrait" r:id="rId1"/>
  <rowBreaks count="1" manualBreakCount="1">
    <brk id="7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8" r:id="rId4" name="Drop Down 2">
              <controlPr locked="0" defaultSize="0" autoLine="0" autoPict="0">
                <anchor moveWithCells="1">
                  <from>
                    <xdr:col>1</xdr:col>
                    <xdr:colOff>0</xdr:colOff>
                    <xdr:row>1</xdr:row>
                    <xdr:rowOff>152400</xdr:rowOff>
                  </from>
                  <to>
                    <xdr:col>3</xdr:col>
                    <xdr:colOff>190500</xdr:colOff>
                    <xdr:row>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63</v>
      </c>
      <c r="N2" s="17" t="str">
        <f>'Statewide Charts FY 17-18'!N2</f>
        <v>January 2018</v>
      </c>
    </row>
    <row r="24" spans="2:14" x14ac:dyDescent="0.25">
      <c r="B24" s="2" t="str">
        <f>B2</f>
        <v>Southern Region</v>
      </c>
      <c r="N24" s="17" t="str">
        <f>'Statewide Charts FY 17-18'!N2</f>
        <v>January 2018</v>
      </c>
    </row>
    <row r="46" spans="2:14" x14ac:dyDescent="0.25">
      <c r="B46" s="2" t="str">
        <f>B2</f>
        <v>Southern Region</v>
      </c>
      <c r="N46" s="17" t="str">
        <f>'Statewide Charts FY 17-18'!N2</f>
        <v>January 2018</v>
      </c>
    </row>
  </sheetData>
  <pageMargins left="0.7" right="0.7" top="0.75" bottom="0.75" header="0.3" footer="0.3"/>
  <pageSetup scale="6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25"/>
  <sheetViews>
    <sheetView view="pageLayout" zoomScaleNormal="100" workbookViewId="0">
      <selection activeCell="M2" sqref="M2"/>
    </sheetView>
  </sheetViews>
  <sheetFormatPr defaultRowHeight="15" x14ac:dyDescent="0.25"/>
  <cols>
    <col min="1" max="1" width="43.7109375" style="5" bestFit="1" customWidth="1"/>
    <col min="2" max="2" width="6.85546875" style="8" customWidth="1"/>
    <col min="3" max="3" width="7.28515625" style="8" bestFit="1" customWidth="1"/>
    <col min="4" max="4" width="6.85546875" style="8" bestFit="1" customWidth="1"/>
    <col min="5" max="5" width="7.5703125" style="8" bestFit="1" customWidth="1"/>
    <col min="6" max="6" width="6.7109375" style="8" bestFit="1" customWidth="1"/>
    <col min="7" max="7" width="6.140625" style="8" bestFit="1" customWidth="1"/>
    <col min="8" max="8" width="7.140625" style="8" bestFit="1" customWidth="1"/>
    <col min="9" max="13" width="7.140625" style="8" customWidth="1"/>
    <col min="14" max="16384" width="9.140625" style="8"/>
  </cols>
  <sheetData>
    <row r="1" spans="1:13" s="5" customFormat="1" x14ac:dyDescent="0.25">
      <c r="B1" s="6">
        <v>42767</v>
      </c>
      <c r="C1" s="6">
        <v>42795</v>
      </c>
      <c r="D1" s="6">
        <v>42826</v>
      </c>
      <c r="E1" s="6">
        <v>42856</v>
      </c>
      <c r="F1" s="6">
        <v>42887</v>
      </c>
      <c r="G1" s="6">
        <v>42917</v>
      </c>
      <c r="H1" s="6">
        <v>42948</v>
      </c>
      <c r="I1" s="6">
        <v>42979</v>
      </c>
      <c r="J1" s="6">
        <v>43009</v>
      </c>
      <c r="K1" s="6">
        <v>43040</v>
      </c>
      <c r="L1" s="6">
        <v>43070</v>
      </c>
      <c r="M1" s="6">
        <v>43101</v>
      </c>
    </row>
    <row r="2" spans="1:13" x14ac:dyDescent="0.25">
      <c r="A2" s="5" t="s">
        <v>31</v>
      </c>
      <c r="B2" s="7">
        <f>[1]Sheet1!$R$10</f>
        <v>1796</v>
      </c>
      <c r="C2" s="7">
        <f>[2]Sheet1!$R$10</f>
        <v>1755</v>
      </c>
      <c r="D2" s="7">
        <f>[3]Sheet1!$R$10</f>
        <v>1767</v>
      </c>
      <c r="E2" s="7">
        <f>[4]Sheet1!$S$9</f>
        <v>1755</v>
      </c>
      <c r="F2" s="7">
        <f>[5]Sheet1!$S$9</f>
        <v>1724</v>
      </c>
      <c r="G2" s="7">
        <f>[6]Sheet1!$S$9</f>
        <v>1695</v>
      </c>
      <c r="H2" s="7">
        <f>[7]Sheet1!$S$9</f>
        <v>1713</v>
      </c>
      <c r="I2" s="7">
        <f>[8]Sheet1!$S$9</f>
        <v>1683</v>
      </c>
      <c r="J2" s="7">
        <f>[9]Sheet1!$S$9</f>
        <v>1658</v>
      </c>
      <c r="K2" s="7">
        <f>[10]Sheet1!$S$9</f>
        <v>1660</v>
      </c>
      <c r="L2" s="7">
        <f>[11]Sheet1!$S$9</f>
        <v>1640</v>
      </c>
      <c r="M2" s="7">
        <f>[12]Sheet1!$S$9</f>
        <v>1622</v>
      </c>
    </row>
    <row r="3" spans="1:13" x14ac:dyDescent="0.25">
      <c r="A3" s="5" t="s">
        <v>0</v>
      </c>
      <c r="B3" s="7">
        <f>'[13]February 2017'!$B$7</f>
        <v>1421</v>
      </c>
      <c r="C3" s="7">
        <f>'[28]1st Circuit Summary 3.17'!$B$7</f>
        <v>1406</v>
      </c>
      <c r="D3" s="7">
        <f>'[13]April 2017'!$B$7</f>
        <v>1439</v>
      </c>
      <c r="E3" s="7">
        <f>'[29]1st Circuit Summary 5.17'!$B$7</f>
        <v>1422</v>
      </c>
      <c r="F3" s="7">
        <f>'[29]1st Circuit Summary 6.17'!$B$7</f>
        <v>1374</v>
      </c>
      <c r="G3" s="7">
        <f>'[29]1st Circuit Summary 7.17'!$B$7</f>
        <v>1332</v>
      </c>
      <c r="H3" s="7">
        <f>'[29]1st Circuit Summary 8.17'!$B$7</f>
        <v>1326</v>
      </c>
      <c r="I3" s="7">
        <f>'[29]1st Circuit Summary 9.17'!$B$7</f>
        <v>1337</v>
      </c>
      <c r="J3" s="7">
        <f>'[29]1st Circuit Summary 10.17'!$B$7</f>
        <v>1335</v>
      </c>
      <c r="K3" s="7">
        <f>'[29]1st Circuit Summary 11.17'!$B$7</f>
        <v>1319</v>
      </c>
      <c r="L3" s="7">
        <f>'[29]1st Circuit Summary 12.17'!$B$7</f>
        <v>1312</v>
      </c>
      <c r="M3" s="7">
        <f>'[30]1st Circuit Summary 1.18'!$B$7</f>
        <v>1298</v>
      </c>
    </row>
    <row r="4" spans="1:13" x14ac:dyDescent="0.25">
      <c r="A4" s="5" t="s">
        <v>1</v>
      </c>
      <c r="B4" s="7">
        <f>'[13]February 2017'!$B$11+'[13]February 2017'!$B$13</f>
        <v>1067</v>
      </c>
      <c r="C4" s="7">
        <f>'[28]1st Circuit Summary 3.17'!$B$16</f>
        <v>1030</v>
      </c>
      <c r="D4" s="7">
        <f>'[13]April 2017'!$B$11+'[13]April 2017'!$B$13</f>
        <v>1041</v>
      </c>
      <c r="E4" s="7">
        <f>'[29]1st Circuit Summary 5.17'!$B$16</f>
        <v>1074</v>
      </c>
      <c r="F4" s="7">
        <f>'[29]1st Circuit Summary 6.17'!$B$16</f>
        <v>1052</v>
      </c>
      <c r="G4" s="7">
        <f>'[29]1st Circuit Summary 7.17'!$B$16</f>
        <v>996</v>
      </c>
      <c r="H4" s="7">
        <f>'[29]1st Circuit Summary 8.17'!$B$16</f>
        <v>985</v>
      </c>
      <c r="I4" s="7">
        <f>'[29]1st Circuit Summary 9.17'!$B$16</f>
        <v>1019</v>
      </c>
      <c r="J4" s="7">
        <f>'[29]1st Circuit Summary 10.17'!$B$16</f>
        <v>1003</v>
      </c>
      <c r="K4" s="7">
        <f>'[29]1st Circuit Summary 11.17'!$B$16</f>
        <v>1007</v>
      </c>
      <c r="L4" s="7">
        <f>'[29]1st Circuit Summary 12.17'!$B$16</f>
        <v>1004</v>
      </c>
      <c r="M4" s="7">
        <f>'[30]1st Circuit Summary 1.18'!$B$16</f>
        <v>994</v>
      </c>
    </row>
    <row r="5" spans="1:13" x14ac:dyDescent="0.25">
      <c r="A5" s="5" t="s">
        <v>6</v>
      </c>
      <c r="B5" s="7">
        <f>'[13]February 2017'!$B$9</f>
        <v>354</v>
      </c>
      <c r="C5" s="7">
        <f>'[28]1st Circuit Summary 3.17'!$B$9</f>
        <v>375</v>
      </c>
      <c r="D5" s="7">
        <f>'[13]April 2017'!$B$9</f>
        <v>395</v>
      </c>
      <c r="E5" s="7">
        <f>'[29]1st Circuit Summary 5.17'!$B$9</f>
        <v>346</v>
      </c>
      <c r="F5" s="7">
        <f>'[29]1st Circuit Summary 6.17'!$B$9</f>
        <v>322</v>
      </c>
      <c r="G5" s="7">
        <f>'[29]1st Circuit Summary 7.17'!$B$9</f>
        <v>335</v>
      </c>
      <c r="H5" s="7">
        <f>'[29]1st Circuit Summary 8.17'!$B$9</f>
        <v>341</v>
      </c>
      <c r="I5" s="7">
        <f>'[29]1st Circuit Summary 9.17'!$B$9</f>
        <v>304</v>
      </c>
      <c r="J5" s="7">
        <f>'[29]1st Circuit Summary 10.17'!$B$9</f>
        <v>332</v>
      </c>
      <c r="K5" s="7">
        <f>'[29]1st Circuit Summary 11.17'!$B$9</f>
        <v>306</v>
      </c>
      <c r="L5" s="7">
        <f>'[29]1st Circuit Summary 12.17'!$B$9</f>
        <v>307</v>
      </c>
      <c r="M5" s="7">
        <f>'[30]1st Circuit Summary 1.18'!$B$9</f>
        <v>304</v>
      </c>
    </row>
    <row r="6" spans="1:13" x14ac:dyDescent="0.25">
      <c r="A6" s="5" t="s">
        <v>7</v>
      </c>
      <c r="B6" s="7">
        <f t="shared" ref="B6:M6" si="0">B3-(B4+B5)</f>
        <v>0</v>
      </c>
      <c r="C6" s="7">
        <f t="shared" si="0"/>
        <v>1</v>
      </c>
      <c r="D6" s="7">
        <f t="shared" si="0"/>
        <v>3</v>
      </c>
      <c r="E6" s="7">
        <f t="shared" si="0"/>
        <v>2</v>
      </c>
      <c r="F6" s="7">
        <f t="shared" si="0"/>
        <v>0</v>
      </c>
      <c r="G6" s="7">
        <f t="shared" si="0"/>
        <v>1</v>
      </c>
      <c r="H6" s="7">
        <f t="shared" si="0"/>
        <v>0</v>
      </c>
      <c r="I6" s="7">
        <f t="shared" si="0"/>
        <v>14</v>
      </c>
      <c r="J6" s="7">
        <f t="shared" si="0"/>
        <v>0</v>
      </c>
      <c r="K6" s="7">
        <f t="shared" si="0"/>
        <v>6</v>
      </c>
      <c r="L6" s="7">
        <f t="shared" si="0"/>
        <v>1</v>
      </c>
      <c r="M6" s="7">
        <f t="shared" si="0"/>
        <v>0</v>
      </c>
    </row>
    <row r="7" spans="1:13" s="5" customFormat="1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s="5" customFormat="1" x14ac:dyDescent="0.25">
      <c r="B8" s="6">
        <v>42767</v>
      </c>
      <c r="C8" s="6">
        <v>42795</v>
      </c>
      <c r="D8" s="6">
        <v>42826</v>
      </c>
      <c r="E8" s="6">
        <v>42856</v>
      </c>
      <c r="F8" s="6">
        <v>42887</v>
      </c>
      <c r="G8" s="6">
        <v>42917</v>
      </c>
      <c r="H8" s="6">
        <v>42948</v>
      </c>
      <c r="I8" s="6">
        <v>42979</v>
      </c>
      <c r="J8" s="6">
        <v>43009</v>
      </c>
      <c r="K8" s="6">
        <v>43040</v>
      </c>
      <c r="L8" s="6">
        <v>43070</v>
      </c>
      <c r="M8" s="6">
        <v>43101</v>
      </c>
    </row>
    <row r="9" spans="1:13" x14ac:dyDescent="0.25">
      <c r="A9" s="2" t="s">
        <v>2</v>
      </c>
      <c r="B9" s="7">
        <f>'[13]February 2017'!$B$20+'[13]February 2017'!$B$19</f>
        <v>611</v>
      </c>
      <c r="C9" s="7">
        <f>'[28]1st Circuit Summary 3.17'!$G$21</f>
        <v>627</v>
      </c>
      <c r="D9" s="7">
        <f>'[13]April 2017'!$B$20+'[13]April 2017'!$B$19</f>
        <v>627</v>
      </c>
      <c r="E9" s="7">
        <f>'[29]1st Circuit Summary 5.17'!$G$21</f>
        <v>634</v>
      </c>
      <c r="F9" s="7">
        <f>'[29]1st Circuit Summary 6.17'!$G$21</f>
        <v>656</v>
      </c>
      <c r="G9" s="7">
        <f>'[29]1st Circuit Summary 7.17'!$G$21</f>
        <v>669</v>
      </c>
      <c r="H9" s="7">
        <f>'[29]1st Circuit Summary 8.17'!$G$21</f>
        <v>665</v>
      </c>
      <c r="I9" s="7">
        <f>'[29]1st Circuit Summary 9.17'!$G$21</f>
        <v>646</v>
      </c>
      <c r="J9" s="7">
        <f>'[29]1st Circuit Summary 10.17'!$G$21</f>
        <v>638</v>
      </c>
      <c r="K9" s="7">
        <f>'[29]1st Circuit Summary 11.17'!$G$21</f>
        <v>649</v>
      </c>
      <c r="L9" s="7">
        <f>'[29]1st Circuit Summary 12.17'!$G$21</f>
        <v>640</v>
      </c>
      <c r="M9" s="7">
        <f>'[30]1st Circuit Summary 1.18'!$G$21</f>
        <v>648</v>
      </c>
    </row>
    <row r="10" spans="1:13" x14ac:dyDescent="0.25">
      <c r="A10" s="2" t="s">
        <v>58</v>
      </c>
      <c r="B10" s="7">
        <f>'[13]February 2017'!$B$15+'[13]February 2017'!$B$16+'[13]February 2017'!$B$19</f>
        <v>594</v>
      </c>
      <c r="C10" s="7">
        <f>'[28]1st Circuit Summary 3.17'!$G$16</f>
        <v>609</v>
      </c>
      <c r="D10" s="7">
        <f>'[13]April 2017'!$B$15+'[13]April 2017'!$B$16+'[13]April 2017'!$B$19</f>
        <v>610</v>
      </c>
      <c r="E10" s="7">
        <f>'[29]1st Circuit Summary 5.17'!$G$16</f>
        <v>616</v>
      </c>
      <c r="F10" s="7">
        <f>'[29]1st Circuit Summary 6.17'!$G$16</f>
        <v>640</v>
      </c>
      <c r="G10" s="7">
        <f>'[29]1st Circuit Summary 7.17'!$G$16</f>
        <v>654</v>
      </c>
      <c r="H10" s="7">
        <f>'[29]1st Circuit Summary 8.17'!$G$16</f>
        <v>653</v>
      </c>
      <c r="I10" s="7">
        <f>'[29]1st Circuit Summary 9.17'!$G$16</f>
        <v>632</v>
      </c>
      <c r="J10" s="7">
        <f>'[29]1st Circuit Summary 10.17'!$G$16</f>
        <v>621</v>
      </c>
      <c r="K10" s="7">
        <f>'[29]1st Circuit Summary 11.17'!$G$16</f>
        <v>630</v>
      </c>
      <c r="L10" s="7">
        <f>'[29]1st Circuit Summary 12.17'!$G$16</f>
        <v>623</v>
      </c>
      <c r="M10" s="7">
        <f>'[30]1st Circuit Summary 1.18'!$G$16</f>
        <v>629</v>
      </c>
    </row>
    <row r="11" spans="1:13" x14ac:dyDescent="0.25">
      <c r="A11" s="2" t="s">
        <v>59</v>
      </c>
      <c r="B11" s="7">
        <f>'[13]February 2017'!$B$15</f>
        <v>445</v>
      </c>
      <c r="C11" s="7">
        <f>'[28]1st Circuit Summary 3.17'!$H$16</f>
        <v>451</v>
      </c>
      <c r="D11" s="7">
        <f>'[13]April 2017'!$B$15</f>
        <v>452</v>
      </c>
      <c r="E11" s="7">
        <f>'[29]1st Circuit Summary 5.17'!$H$16</f>
        <v>460</v>
      </c>
      <c r="F11" s="7">
        <f>'[29]1st Circuit Summary 6.17'!$H$16</f>
        <v>464</v>
      </c>
      <c r="G11" s="7">
        <f>'[29]1st Circuit Summary 7.17'!$H$16</f>
        <v>469</v>
      </c>
      <c r="H11" s="7">
        <f>'[29]1st Circuit Summary 8.17'!$H$16</f>
        <v>465</v>
      </c>
      <c r="I11" s="7">
        <f>'[29]1st Circuit Summary 9.17'!$H$16</f>
        <v>480</v>
      </c>
      <c r="J11" s="7">
        <f>'[29]1st Circuit Summary 10.17'!$H$16</f>
        <v>472</v>
      </c>
      <c r="K11" s="7">
        <f>'[29]1st Circuit Summary 11.17'!$H$16</f>
        <v>476</v>
      </c>
      <c r="L11" s="7">
        <f>'[29]1st Circuit Summary 12.17'!$H$16</f>
        <v>477</v>
      </c>
      <c r="M11" s="7">
        <f>'[30]1st Circuit Summary 1.18'!$H$16</f>
        <v>480</v>
      </c>
    </row>
    <row r="12" spans="1:13" x14ac:dyDescent="0.25">
      <c r="A12" s="2" t="s">
        <v>60</v>
      </c>
      <c r="B12" s="7">
        <f>'[13]February 2017'!$B$16+'[13]February 2017'!$B$19</f>
        <v>149</v>
      </c>
      <c r="C12" s="7">
        <f>'[28]1st Circuit Summary 3.17'!$G$17</f>
        <v>158</v>
      </c>
      <c r="D12" s="7">
        <f>'[13]April 2017'!$B$16+'[13]April 2017'!$B$19</f>
        <v>158</v>
      </c>
      <c r="E12" s="7">
        <f>'[29]1st Circuit Summary 5.17'!$G$17</f>
        <v>156</v>
      </c>
      <c r="F12" s="7">
        <f>'[29]1st Circuit Summary 6.17'!$G$17</f>
        <v>176</v>
      </c>
      <c r="G12" s="7">
        <f>'[29]1st Circuit Summary 7.17'!$G$17</f>
        <v>185</v>
      </c>
      <c r="H12" s="7">
        <f>'[29]1st Circuit Summary 8.17'!$G$17</f>
        <v>188</v>
      </c>
      <c r="I12" s="7">
        <f>'[29]1st Circuit Summary 9.17'!$G$17</f>
        <v>152</v>
      </c>
      <c r="J12" s="7">
        <f>'[29]1st Circuit Summary 10.17'!$G$17</f>
        <v>149</v>
      </c>
      <c r="K12" s="7">
        <f>'[29]1st Circuit Summary 11.17'!$G$17</f>
        <v>154</v>
      </c>
      <c r="L12" s="7">
        <f>'[29]1st Circuit Summary 12.17'!$G$17</f>
        <v>146</v>
      </c>
      <c r="M12" s="7">
        <f>'[30]1st Circuit Summary 1.18'!$G$17</f>
        <v>149</v>
      </c>
    </row>
    <row r="13" spans="1:13" customFormat="1" x14ac:dyDescent="0.25">
      <c r="A13" s="2" t="s">
        <v>61</v>
      </c>
      <c r="B13" s="3">
        <f>'[16]6+ Months Inactive by County'!$C$7</f>
        <v>57</v>
      </c>
      <c r="C13" s="3">
        <f>'[17]6+ Months Inactive by County'!$C$7</f>
        <v>53</v>
      </c>
      <c r="D13" s="3">
        <f>'[18]6+ Months Inactive by County'!$C$7</f>
        <v>56</v>
      </c>
      <c r="E13" s="3">
        <f>'[19]6+ Months Inactive by County'!$C$7</f>
        <v>60</v>
      </c>
      <c r="F13" s="3">
        <f>'[20]6+ Months Inactive by County'!$C$7</f>
        <v>71</v>
      </c>
      <c r="G13" s="3">
        <f>'[21]6+ Months Inactive by County'!$C$7</f>
        <v>84</v>
      </c>
      <c r="H13" s="3">
        <f>'[22]6+ Months Inactive by County'!$C$7</f>
        <v>76</v>
      </c>
      <c r="I13" s="3">
        <f>'[23]6+ Months Inactive by County'!$C$7</f>
        <v>68</v>
      </c>
      <c r="J13" s="3">
        <f>'[24]6+ Months Inactive by County'!$C$7</f>
        <v>39</v>
      </c>
      <c r="K13" s="3">
        <f>'[25]6+ Months Inactive by County'!$C$7</f>
        <v>26</v>
      </c>
      <c r="L13" s="3">
        <f>'[26]6+ Months Inactive by County'!$C$7</f>
        <v>42</v>
      </c>
      <c r="M13" s="3">
        <f>'[27]6+ Months Inactive by County'!$C$7</f>
        <v>54</v>
      </c>
    </row>
    <row r="14" spans="1:13" x14ac:dyDescent="0.25">
      <c r="A14" s="2" t="s">
        <v>3</v>
      </c>
      <c r="B14" s="7">
        <f>'[13]February 2017'!$B$17</f>
        <v>17</v>
      </c>
      <c r="C14" s="7">
        <f>'[28]1st Circuit Summary 3.17'!$H$18</f>
        <v>18</v>
      </c>
      <c r="D14" s="7">
        <f>'[13]April 2017'!$B$17</f>
        <v>17</v>
      </c>
      <c r="E14" s="7">
        <f>'[29]1st Circuit Summary 5.17'!$H$18</f>
        <v>18</v>
      </c>
      <c r="F14" s="7">
        <f>'[29]1st Circuit Summary 6.17'!$H$18</f>
        <v>16</v>
      </c>
      <c r="G14" s="7">
        <f>'[29]1st Circuit Summary 7.17'!$H$18</f>
        <v>15</v>
      </c>
      <c r="H14" s="7">
        <f>'[29]1st Circuit Summary 8.17'!$H$18</f>
        <v>12</v>
      </c>
      <c r="I14" s="7">
        <f>'[29]1st Circuit Summary 9.17'!$H$18</f>
        <v>14</v>
      </c>
      <c r="J14" s="7">
        <f>'[29]1st Circuit Summary 10.17'!$H$18</f>
        <v>17</v>
      </c>
      <c r="K14" s="7">
        <f>'[29]1st Circuit Summary 11.17'!$H$18</f>
        <v>19</v>
      </c>
      <c r="L14" s="7">
        <f>'[29]1st Circuit Summary 12.17'!$H$18</f>
        <v>17</v>
      </c>
      <c r="M14" s="7">
        <f>'[30]1st Circuit Summary 1.18'!$H$18</f>
        <v>19</v>
      </c>
    </row>
    <row r="16" spans="1:13" s="5" customFormat="1" x14ac:dyDescent="0.25">
      <c r="B16" s="6">
        <v>42767</v>
      </c>
      <c r="C16" s="6">
        <v>42795</v>
      </c>
      <c r="D16" s="6">
        <v>42826</v>
      </c>
      <c r="E16" s="6">
        <v>42856</v>
      </c>
      <c r="F16" s="6">
        <v>42887</v>
      </c>
      <c r="G16" s="6">
        <v>42917</v>
      </c>
      <c r="H16" s="6">
        <v>42948</v>
      </c>
      <c r="I16" s="6">
        <v>42979</v>
      </c>
      <c r="J16" s="6">
        <v>43009</v>
      </c>
      <c r="K16" s="6">
        <v>43040</v>
      </c>
      <c r="L16" s="6">
        <v>43070</v>
      </c>
      <c r="M16" s="6">
        <v>43101</v>
      </c>
    </row>
    <row r="17" spans="1:13" x14ac:dyDescent="0.25">
      <c r="A17" s="5" t="s">
        <v>4</v>
      </c>
      <c r="B17" s="7">
        <f>'[13]February 2017'!$B$18</f>
        <v>18</v>
      </c>
      <c r="C17" s="7">
        <f>'[28]1st Circuit Summary 3.17'!$H$19</f>
        <v>18</v>
      </c>
      <c r="D17" s="7">
        <f>'[13]April 2017'!$B$18</f>
        <v>15</v>
      </c>
      <c r="E17" s="7">
        <f>'[29]1st Circuit Summary 5.17'!$H$19</f>
        <v>22</v>
      </c>
      <c r="F17" s="7">
        <f>'[29]1st Circuit Summary 6.17'!$H$19</f>
        <v>34</v>
      </c>
      <c r="G17" s="7">
        <f>'[29]1st Circuit Summary 7.17'!$H$19</f>
        <v>15</v>
      </c>
      <c r="H17" s="7">
        <f>'[29]1st Circuit Summary 8.17'!$H$19</f>
        <v>20</v>
      </c>
      <c r="I17" s="7">
        <f>'[29]1st Circuit Summary 9.17'!$H$19</f>
        <v>18</v>
      </c>
      <c r="J17" s="7">
        <f>'[29]1st Circuit Summary 10.17'!$H$19</f>
        <v>19</v>
      </c>
      <c r="K17" s="7">
        <f>'[29]1st Circuit Summary 11.17'!$H$19</f>
        <v>29</v>
      </c>
      <c r="L17" s="7">
        <f>'[29]1st Circuit Summary 12.17'!$H$19</f>
        <v>13</v>
      </c>
      <c r="M17" s="7">
        <f>'[30]1st Circuit Summary 1.18'!$H$19</f>
        <v>17</v>
      </c>
    </row>
    <row r="18" spans="1:13" x14ac:dyDescent="0.25">
      <c r="A18" s="5" t="s">
        <v>5</v>
      </c>
      <c r="B18" s="7">
        <f>'[13]February 2017'!$B$19</f>
        <v>11</v>
      </c>
      <c r="C18" s="7">
        <f>'[28]1st Circuit Summary 3.17'!$H$20</f>
        <v>16</v>
      </c>
      <c r="D18" s="7">
        <f>'[13]April 2017'!$B$19</f>
        <v>10</v>
      </c>
      <c r="E18" s="7">
        <f>'[29]1st Circuit Summary 5.17'!$H$20</f>
        <v>0</v>
      </c>
      <c r="F18" s="7">
        <f>'[29]1st Circuit Summary 6.17'!$H$20</f>
        <v>2</v>
      </c>
      <c r="G18" s="7">
        <f>'[29]1st Circuit Summary 7.17'!$H$20</f>
        <v>13</v>
      </c>
      <c r="H18" s="7">
        <f>'[29]1st Circuit Summary 8.17'!$H$20</f>
        <v>19</v>
      </c>
      <c r="I18" s="7">
        <f>'[29]1st Circuit Summary 9.17'!$H$20</f>
        <v>16</v>
      </c>
      <c r="J18" s="7">
        <f>'[29]1st Circuit Summary 10.17'!$H$20</f>
        <v>16</v>
      </c>
      <c r="K18" s="7">
        <f>'[29]1st Circuit Summary 11.17'!$H$20</f>
        <v>20</v>
      </c>
      <c r="L18" s="7">
        <f>'[29]1st Circuit Summary 12.17'!$H$20</f>
        <v>11</v>
      </c>
      <c r="M18" s="7">
        <f>'[30]1st Circuit Summary 1.18'!$H$20</f>
        <v>15</v>
      </c>
    </row>
    <row r="19" spans="1:13" x14ac:dyDescent="0.25">
      <c r="A19" s="9"/>
    </row>
    <row r="20" spans="1:13" x14ac:dyDescent="0.25">
      <c r="A20" s="9"/>
    </row>
    <row r="21" spans="1:13" x14ac:dyDescent="0.25">
      <c r="A21"/>
    </row>
    <row r="22" spans="1:13" x14ac:dyDescent="0.25">
      <c r="A22"/>
    </row>
    <row r="23" spans="1:13" x14ac:dyDescent="0.25">
      <c r="A23"/>
    </row>
    <row r="24" spans="1:13" x14ac:dyDescent="0.25">
      <c r="A24"/>
    </row>
    <row r="25" spans="1:13" x14ac:dyDescent="0.25">
      <c r="A25"/>
    </row>
  </sheetData>
  <pageMargins left="0.25" right="0.25" top="1.25" bottom="0.75" header="0.3" footer="0.3"/>
  <pageSetup scale="99" orientation="landscape" r:id="rId1"/>
  <headerFooter>
    <oddHeader>&amp;C&amp;"-,Bold"Circuit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N48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4" max="14" width="9.28515625" customWidth="1"/>
    <col min="15" max="15" width="1.7109375" customWidth="1"/>
  </cols>
  <sheetData>
    <row r="2" spans="2:14" x14ac:dyDescent="0.25">
      <c r="B2" s="2" t="s">
        <v>36</v>
      </c>
      <c r="N2" s="17" t="str">
        <f>'Statewide Charts FY 17-18'!N2</f>
        <v>January 2018</v>
      </c>
    </row>
    <row r="3" spans="2:14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4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4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4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14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2:14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14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4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4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2:14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2:14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2:14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2:14" x14ac:dyDescent="0.25">
      <c r="B24" s="2" t="str">
        <f>B2</f>
        <v>Circuit 1</v>
      </c>
      <c r="N24" s="17" t="str">
        <f>'Statewide Charts FY 17-18'!N2</f>
        <v>January 2018</v>
      </c>
    </row>
    <row r="25" spans="2:14" x14ac:dyDescent="0.25">
      <c r="B25" s="2"/>
    </row>
    <row r="46" spans="2:14" x14ac:dyDescent="0.25">
      <c r="B46" s="2" t="str">
        <f>B2</f>
        <v>Circuit 1</v>
      </c>
      <c r="N46" s="17" t="str">
        <f>'Statewide Charts FY 17-18'!N2</f>
        <v>January 2018</v>
      </c>
    </row>
    <row r="48" spans="2:14" x14ac:dyDescent="0.25">
      <c r="B48" s="2"/>
    </row>
  </sheetData>
  <pageMargins left="0.55000000000000004" right="0.25" top="0.25" bottom="0.25" header="0" footer="0"/>
  <pageSetup scale="7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8"/>
  <sheetViews>
    <sheetView view="pageLayout" zoomScaleNormal="100" workbookViewId="0">
      <selection activeCell="M2" sqref="M2"/>
    </sheetView>
  </sheetViews>
  <sheetFormatPr defaultColWidth="8.28515625" defaultRowHeight="15" x14ac:dyDescent="0.25"/>
  <cols>
    <col min="1" max="1" width="43.7109375" style="2" bestFit="1" customWidth="1"/>
    <col min="2" max="3" width="7.28515625" customWidth="1"/>
    <col min="4" max="4" width="6.85546875" bestFit="1" customWidth="1"/>
    <col min="5" max="5" width="7.5703125" bestFit="1" customWidth="1"/>
    <col min="6" max="6" width="6.7109375" bestFit="1" customWidth="1"/>
    <col min="7" max="7" width="6.140625" bestFit="1" customWidth="1"/>
    <col min="8" max="8" width="7.140625" bestFit="1" customWidth="1"/>
    <col min="9" max="13" width="7.140625" customWidth="1"/>
  </cols>
  <sheetData>
    <row r="1" spans="1:13" s="2" customFormat="1" x14ac:dyDescent="0.25">
      <c r="B1" s="1">
        <v>42767</v>
      </c>
      <c r="C1" s="1">
        <v>42795</v>
      </c>
      <c r="D1" s="1">
        <v>42826</v>
      </c>
      <c r="E1" s="1">
        <v>42856</v>
      </c>
      <c r="F1" s="1">
        <v>42887</v>
      </c>
      <c r="G1" s="1">
        <v>42917</v>
      </c>
      <c r="H1" s="1">
        <v>42948</v>
      </c>
      <c r="I1" s="1">
        <v>42979</v>
      </c>
      <c r="J1" s="1">
        <v>43009</v>
      </c>
      <c r="K1" s="1">
        <v>43040</v>
      </c>
      <c r="L1" s="1">
        <v>43070</v>
      </c>
      <c r="M1" s="1">
        <v>43101</v>
      </c>
    </row>
    <row r="2" spans="1:13" x14ac:dyDescent="0.25">
      <c r="A2" s="2" t="s">
        <v>31</v>
      </c>
      <c r="B2" s="18">
        <f>[1]Sheet1!$R$19</f>
        <v>380</v>
      </c>
      <c r="C2" s="18">
        <f>[2]Sheet1!$R$19</f>
        <v>397</v>
      </c>
      <c r="D2" s="18">
        <f>[3]Sheet1!$R$19</f>
        <v>402</v>
      </c>
      <c r="E2" s="18">
        <f>[4]Sheet1!$S$17</f>
        <v>407</v>
      </c>
      <c r="F2" s="18">
        <f>[5]Sheet1!$S$17</f>
        <v>385</v>
      </c>
      <c r="G2" s="18">
        <f>[6]Sheet1!$S$17</f>
        <v>374</v>
      </c>
      <c r="H2" s="18">
        <f>[7]Sheet1!$S$17</f>
        <v>397</v>
      </c>
      <c r="I2" s="18">
        <f>[8]Sheet1!$S$17</f>
        <v>420</v>
      </c>
      <c r="J2" s="18">
        <f>[9]Sheet1!$S$17</f>
        <v>421</v>
      </c>
      <c r="K2" s="18">
        <f>[10]Sheet1!$S$17</f>
        <v>426</v>
      </c>
      <c r="L2" s="18">
        <f>[11]Sheet1!$S$17</f>
        <v>426</v>
      </c>
      <c r="M2" s="18">
        <f>[12]Sheet1!$S$17</f>
        <v>433</v>
      </c>
    </row>
    <row r="3" spans="1:13" x14ac:dyDescent="0.25">
      <c r="A3" s="2" t="s">
        <v>0</v>
      </c>
      <c r="B3" s="3">
        <f>'[13]February 2017'!$C$7</f>
        <v>396</v>
      </c>
      <c r="C3" s="3">
        <f>'[31]2nd Circuit Summary 3.17'!$B$7</f>
        <v>405</v>
      </c>
      <c r="D3" s="3">
        <f>'[13]April 2017'!$C$7</f>
        <v>427</v>
      </c>
      <c r="E3" s="3">
        <f>'[32]2nd Circuit Summary 5.17'!$B$7</f>
        <v>420</v>
      </c>
      <c r="F3" s="3">
        <f>'[32]2nd Circuit Summary 6.17'!$B$7</f>
        <v>409</v>
      </c>
      <c r="G3" s="3">
        <f>'[32]2nd Circuit Summary 7.17'!$B$7</f>
        <v>403</v>
      </c>
      <c r="H3" s="3">
        <f>'[32]2nd Circuit Summary 8.17'!$B$7</f>
        <v>420</v>
      </c>
      <c r="I3" s="3">
        <f>'[32]2nd Circuit Summary 9.17'!$B$7</f>
        <v>440</v>
      </c>
      <c r="J3" s="3">
        <f>'[32]2nd Circuit Summary 10.17'!$B$7</f>
        <v>445</v>
      </c>
      <c r="K3" s="3">
        <f>'[32]2nd Circuit Summary 11.17'!$B$7</f>
        <v>459</v>
      </c>
      <c r="L3" s="3">
        <f>'[32]2nd Circuit Summary 12.17'!$B$7</f>
        <v>456</v>
      </c>
      <c r="M3" s="3">
        <f>'[33]2nd Circuit Summary 1.18'!$B$7</f>
        <v>449</v>
      </c>
    </row>
    <row r="4" spans="1:13" x14ac:dyDescent="0.25">
      <c r="A4" s="2" t="s">
        <v>1</v>
      </c>
      <c r="B4" s="3">
        <f>'[13]February 2017'!$C$11+'[13]February 2017'!$C$13</f>
        <v>385</v>
      </c>
      <c r="C4" s="3">
        <f>'[31]2nd Circuit Summary 3.17'!$B$16</f>
        <v>394</v>
      </c>
      <c r="D4" s="3">
        <f>'[13]April 2017'!$C$11+'[13]April 2017'!$C$13</f>
        <v>412</v>
      </c>
      <c r="E4" s="3">
        <f>'[32]2nd Circuit Summary 5.17'!$B$16</f>
        <v>412</v>
      </c>
      <c r="F4" s="3">
        <f>'[32]2nd Circuit Summary 6.17'!$B$16</f>
        <v>403</v>
      </c>
      <c r="G4" s="3">
        <f>'[32]2nd Circuit Summary 7.17'!$B$16</f>
        <v>393</v>
      </c>
      <c r="H4" s="3">
        <f>'[32]2nd Circuit Summary 8.17'!$B$16</f>
        <v>412</v>
      </c>
      <c r="I4" s="3">
        <f>'[32]2nd Circuit Summary 9.17'!$B$16</f>
        <v>410</v>
      </c>
      <c r="J4" s="3">
        <f>'[32]2nd Circuit Summary 10.17'!$B$16</f>
        <v>417</v>
      </c>
      <c r="K4" s="3">
        <f>'[32]2nd Circuit Summary 11.17'!$B$16</f>
        <v>414</v>
      </c>
      <c r="L4" s="3">
        <f>'[32]2nd Circuit Summary 12.17'!$B$16</f>
        <v>424</v>
      </c>
      <c r="M4" s="3">
        <f>'[33]2nd Circuit Summary 1.18'!$B$16</f>
        <v>425</v>
      </c>
    </row>
    <row r="5" spans="1:13" x14ac:dyDescent="0.25">
      <c r="A5" s="2" t="s">
        <v>6</v>
      </c>
      <c r="B5" s="3">
        <f>'[13]February 2017'!$C$9</f>
        <v>11</v>
      </c>
      <c r="C5" s="3">
        <f>'[31]2nd Circuit Summary 3.17'!$B$9</f>
        <v>11</v>
      </c>
      <c r="D5" s="3">
        <f>'[13]April 2017'!$C$9</f>
        <v>15</v>
      </c>
      <c r="E5" s="3">
        <f>'[32]2nd Circuit Summary 5.17'!$B$9</f>
        <v>8</v>
      </c>
      <c r="F5" s="3">
        <f>'[32]2nd Circuit Summary 6.17'!$B$9</f>
        <v>6</v>
      </c>
      <c r="G5" s="3">
        <f>'[32]2nd Circuit Summary 7.17'!$B$9</f>
        <v>10</v>
      </c>
      <c r="H5" s="3">
        <f>'[32]2nd Circuit Summary 8.17'!$B$9</f>
        <v>8</v>
      </c>
      <c r="I5" s="3">
        <f>'[32]2nd Circuit Summary 9.17'!$B$9</f>
        <v>28</v>
      </c>
      <c r="J5" s="3">
        <f>'[32]2nd Circuit Summary 10.17'!$B$9</f>
        <v>28</v>
      </c>
      <c r="K5" s="3">
        <f>'[32]2nd Circuit Summary 11.17'!$B$9</f>
        <v>45</v>
      </c>
      <c r="L5" s="3">
        <f>'[32]2nd Circuit Summary 12.17'!$B$9</f>
        <v>32</v>
      </c>
      <c r="M5" s="3">
        <f>'[33]2nd Circuit Summary 1.18'!$B$9</f>
        <v>24</v>
      </c>
    </row>
    <row r="6" spans="1:13" x14ac:dyDescent="0.25">
      <c r="A6" s="2" t="s">
        <v>7</v>
      </c>
      <c r="B6" s="3">
        <f t="shared" ref="B6:M6" si="0">B3-(B4+B5)</f>
        <v>0</v>
      </c>
      <c r="C6" s="3">
        <f t="shared" si="0"/>
        <v>0</v>
      </c>
      <c r="D6" s="3">
        <f t="shared" si="0"/>
        <v>0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2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</row>
    <row r="7" spans="1:13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2" customFormat="1" x14ac:dyDescent="0.25">
      <c r="B8" s="1">
        <v>42767</v>
      </c>
      <c r="C8" s="1">
        <v>42795</v>
      </c>
      <c r="D8" s="1">
        <v>42826</v>
      </c>
      <c r="E8" s="1">
        <v>42856</v>
      </c>
      <c r="F8" s="1">
        <v>42887</v>
      </c>
      <c r="G8" s="1">
        <v>42917</v>
      </c>
      <c r="H8" s="1">
        <v>42948</v>
      </c>
      <c r="I8" s="1">
        <v>42979</v>
      </c>
      <c r="J8" s="1">
        <v>43009</v>
      </c>
      <c r="K8" s="1">
        <v>43040</v>
      </c>
      <c r="L8" s="1">
        <v>43070</v>
      </c>
      <c r="M8" s="1">
        <v>43101</v>
      </c>
    </row>
    <row r="9" spans="1:13" x14ac:dyDescent="0.25">
      <c r="A9" s="2" t="s">
        <v>2</v>
      </c>
      <c r="B9" s="3">
        <f>'[13]February 2017'!$C$20+'[13]February 2017'!$C$19</f>
        <v>305</v>
      </c>
      <c r="C9" s="3">
        <f>'[31]2nd Circuit Summary 3.17'!$G$21</f>
        <v>306</v>
      </c>
      <c r="D9" s="3">
        <f>'[13]April 2017'!$C$20+'[13]April 2017'!$C$19</f>
        <v>315</v>
      </c>
      <c r="E9" s="3">
        <f>'[32]2nd Circuit Summary 5.17'!$G$21</f>
        <v>323</v>
      </c>
      <c r="F9" s="3">
        <f>'[32]2nd Circuit Summary 6.17'!$G$21</f>
        <v>322</v>
      </c>
      <c r="G9" s="3">
        <f>'[32]2nd Circuit Summary 7.17'!$G$21</f>
        <v>318</v>
      </c>
      <c r="H9" s="3">
        <f>'[32]2nd Circuit Summary 8.17'!$G$21</f>
        <v>324</v>
      </c>
      <c r="I9" s="3">
        <f>'[32]2nd Circuit Summary 9.17'!$G$21</f>
        <v>326</v>
      </c>
      <c r="J9" s="3">
        <f>'[32]2nd Circuit Summary 10.17'!$G$21</f>
        <v>331</v>
      </c>
      <c r="K9" s="3">
        <f>'[32]2nd Circuit Summary 11.17'!$G$21</f>
        <v>333</v>
      </c>
      <c r="L9" s="3">
        <f>'[32]2nd Circuit Summary 12.17'!$G$21</f>
        <v>330</v>
      </c>
      <c r="M9" s="3">
        <f>'[33]2nd Circuit Summary 1.18'!$G$21</f>
        <v>340</v>
      </c>
    </row>
    <row r="10" spans="1:13" x14ac:dyDescent="0.25">
      <c r="A10" s="2" t="s">
        <v>58</v>
      </c>
      <c r="B10" s="3">
        <f>'[13]February 2017'!$C$15+'[13]February 2017'!$C$16+'[13]February 2017'!$C$19</f>
        <v>283</v>
      </c>
      <c r="C10" s="3">
        <f>'[31]2nd Circuit Summary 3.17'!$G$16</f>
        <v>287</v>
      </c>
      <c r="D10" s="3">
        <f>'[13]April 2017'!$C$15+'[13]April 2017'!$C$16+'[13]April 2017'!$C$19</f>
        <v>300</v>
      </c>
      <c r="E10" s="3">
        <f>'[32]2nd Circuit Summary 5.17'!$G$16</f>
        <v>318</v>
      </c>
      <c r="F10" s="3">
        <f>'[32]2nd Circuit Summary 6.17'!$G$16</f>
        <v>318</v>
      </c>
      <c r="G10" s="3">
        <f>'[32]2nd Circuit Summary 7.17'!$G$16</f>
        <v>310</v>
      </c>
      <c r="H10" s="3">
        <f>'[32]2nd Circuit Summary 8.17'!$G$16</f>
        <v>316</v>
      </c>
      <c r="I10" s="3">
        <f>'[32]2nd Circuit Summary 9.17'!$G$16</f>
        <v>322</v>
      </c>
      <c r="J10" s="3">
        <f>'[32]2nd Circuit Summary 10.17'!$G$16</f>
        <v>326</v>
      </c>
      <c r="K10" s="3">
        <f>'[32]2nd Circuit Summary 11.17'!$G$16</f>
        <v>326</v>
      </c>
      <c r="L10" s="3">
        <f>'[32]2nd Circuit Summary 12.17'!$G$16</f>
        <v>326</v>
      </c>
      <c r="M10" s="3">
        <f>'[33]2nd Circuit Summary 1.18'!$G$16</f>
        <v>336</v>
      </c>
    </row>
    <row r="11" spans="1:13" x14ac:dyDescent="0.25">
      <c r="A11" s="2" t="s">
        <v>59</v>
      </c>
      <c r="B11" s="3">
        <f>'[13]February 2017'!$C$15</f>
        <v>229</v>
      </c>
      <c r="C11" s="3">
        <f>'[31]2nd Circuit Summary 3.17'!$H$16</f>
        <v>233</v>
      </c>
      <c r="D11" s="3">
        <f>'[13]April 2017'!$C$15</f>
        <v>243</v>
      </c>
      <c r="E11" s="3">
        <f>'[32]2nd Circuit Summary 5.17'!$H$16</f>
        <v>247</v>
      </c>
      <c r="F11" s="3">
        <f>'[32]2nd Circuit Summary 6.17'!$H$16</f>
        <v>250</v>
      </c>
      <c r="G11" s="3">
        <f>'[32]2nd Circuit Summary 7.17'!$H$16</f>
        <v>246</v>
      </c>
      <c r="H11" s="3">
        <f>'[32]2nd Circuit Summary 8.17'!$H$16</f>
        <v>253</v>
      </c>
      <c r="I11" s="3">
        <f>'[32]2nd Circuit Summary 9.17'!$H$16</f>
        <v>246</v>
      </c>
      <c r="J11" s="3">
        <f>'[32]2nd Circuit Summary 10.17'!$H$16</f>
        <v>256</v>
      </c>
      <c r="K11" s="3">
        <f>'[32]2nd Circuit Summary 11.17'!$H$16</f>
        <v>250</v>
      </c>
      <c r="L11" s="3">
        <f>'[32]2nd Circuit Summary 12.17'!$H$16</f>
        <v>244</v>
      </c>
      <c r="M11" s="3">
        <f>'[33]2nd Circuit Summary 1.18'!$H$16</f>
        <v>241</v>
      </c>
    </row>
    <row r="12" spans="1:13" x14ac:dyDescent="0.25">
      <c r="A12" s="2" t="s">
        <v>60</v>
      </c>
      <c r="B12" s="3">
        <f>'[13]February 2017'!$C$16+'[13]February 2017'!$C$19</f>
        <v>54</v>
      </c>
      <c r="C12" s="3">
        <f>'[31]2nd Circuit Summary 3.17'!$G$17</f>
        <v>54</v>
      </c>
      <c r="D12" s="3">
        <f>'[13]April 2017'!$C$16+'[13]April 2017'!$C$19</f>
        <v>57</v>
      </c>
      <c r="E12" s="3">
        <f>'[32]2nd Circuit Summary 5.17'!$G$17</f>
        <v>71</v>
      </c>
      <c r="F12" s="3">
        <f>'[32]2nd Circuit Summary 6.17'!$G$17</f>
        <v>68</v>
      </c>
      <c r="G12" s="3">
        <f>'[32]2nd Circuit Summary 7.17'!$G$17</f>
        <v>64</v>
      </c>
      <c r="H12" s="3">
        <f>'[32]2nd Circuit Summary 8.17'!$G$17</f>
        <v>63</v>
      </c>
      <c r="I12" s="3">
        <f>'[32]2nd Circuit Summary 9.17'!$G$17</f>
        <v>76</v>
      </c>
      <c r="J12" s="3">
        <f>'[32]2nd Circuit Summary 10.17'!$G$17</f>
        <v>70</v>
      </c>
      <c r="K12" s="3">
        <f>'[32]2nd Circuit Summary 11.17'!$G$17</f>
        <v>76</v>
      </c>
      <c r="L12" s="3">
        <f>'[32]2nd Circuit Summary 12.17'!$G$17</f>
        <v>82</v>
      </c>
      <c r="M12" s="3">
        <f>'[33]2nd Circuit Summary 1.18'!$G$17</f>
        <v>95</v>
      </c>
    </row>
    <row r="13" spans="1:13" x14ac:dyDescent="0.25">
      <c r="A13" s="2" t="s">
        <v>61</v>
      </c>
      <c r="B13" s="3">
        <f>'[16]6+ Months Inactive by County'!$C$14</f>
        <v>15</v>
      </c>
      <c r="C13" s="3">
        <f>'[17]6+ Months Inactive by County'!$C$14</f>
        <v>19</v>
      </c>
      <c r="D13" s="3">
        <f>'[18]6+ Months Inactive by County'!$C$14</f>
        <v>20</v>
      </c>
      <c r="E13" s="3">
        <f>'[19]6+ Months Inactive by County'!$C$14</f>
        <v>27</v>
      </c>
      <c r="F13" s="3">
        <f>'[20]6+ Months Inactive by County'!$C$14</f>
        <v>26</v>
      </c>
      <c r="G13" s="3">
        <f>'[21]6+ Months Inactive by County'!$C$14</f>
        <v>24</v>
      </c>
      <c r="H13" s="3">
        <f>'[22]6+ Months Inactive by County'!$C$14</f>
        <v>25</v>
      </c>
      <c r="I13" s="3">
        <f>'[23]6+ Months Inactive by County'!$C$14</f>
        <v>26</v>
      </c>
      <c r="J13" s="3">
        <f>'[24]6+ Months Inactive by County'!$C$14</f>
        <v>23</v>
      </c>
      <c r="K13" s="3">
        <f>'[25]6+ Months Inactive by County'!$C$14</f>
        <v>28</v>
      </c>
      <c r="L13" s="3">
        <f>'[26]6+ Months Inactive by County'!$C$14</f>
        <v>28</v>
      </c>
      <c r="M13" s="3">
        <f>'[27]6+ Months Inactive by County'!$C$14</f>
        <v>27</v>
      </c>
    </row>
    <row r="14" spans="1:13" x14ac:dyDescent="0.25">
      <c r="A14" s="2" t="s">
        <v>3</v>
      </c>
      <c r="B14" s="3">
        <f>'[13]February 2017'!$C$17</f>
        <v>22</v>
      </c>
      <c r="C14" s="3">
        <f>'[31]2nd Circuit Summary 3.17'!$H$18</f>
        <v>19</v>
      </c>
      <c r="D14" s="3">
        <f>'[13]April 2017'!$C$17</f>
        <v>15</v>
      </c>
      <c r="E14" s="3">
        <f>'[32]2nd Circuit Summary 5.17'!$H$18</f>
        <v>5</v>
      </c>
      <c r="F14" s="3">
        <f>'[32]2nd Circuit Summary 6.17'!$H$18</f>
        <v>4</v>
      </c>
      <c r="G14" s="3">
        <f>'[32]2nd Circuit Summary 7.17'!$H$18</f>
        <v>8</v>
      </c>
      <c r="H14" s="3">
        <f>'[32]2nd Circuit Summary 8.17'!$H$18</f>
        <v>8</v>
      </c>
      <c r="I14" s="3">
        <f>'[32]2nd Circuit Summary 9.17'!$H$18</f>
        <v>4</v>
      </c>
      <c r="J14" s="3">
        <f>'[32]2nd Circuit Summary 10.17'!$H$18</f>
        <v>5</v>
      </c>
      <c r="K14" s="3">
        <f>'[32]2nd Circuit Summary 11.17'!$H$18</f>
        <v>7</v>
      </c>
      <c r="L14" s="3">
        <f>'[32]2nd Circuit Summary 12.17'!$H$18</f>
        <v>4</v>
      </c>
      <c r="M14" s="3">
        <f>'[33]2nd Circuit Summary 1.18'!$H$18</f>
        <v>4</v>
      </c>
    </row>
    <row r="16" spans="1:13" s="2" customFormat="1" x14ac:dyDescent="0.25">
      <c r="B16" s="1">
        <v>42767</v>
      </c>
      <c r="C16" s="1">
        <v>42795</v>
      </c>
      <c r="D16" s="1">
        <v>42826</v>
      </c>
      <c r="E16" s="1">
        <v>42856</v>
      </c>
      <c r="F16" s="1">
        <v>42887</v>
      </c>
      <c r="G16" s="1">
        <v>42917</v>
      </c>
      <c r="H16" s="1">
        <v>42948</v>
      </c>
      <c r="I16" s="1">
        <v>42979</v>
      </c>
      <c r="J16" s="1">
        <v>43009</v>
      </c>
      <c r="K16" s="1">
        <v>43040</v>
      </c>
      <c r="L16" s="1">
        <v>43070</v>
      </c>
      <c r="M16" s="1">
        <v>43101</v>
      </c>
    </row>
    <row r="17" spans="1:13" x14ac:dyDescent="0.25">
      <c r="A17" s="2" t="s">
        <v>4</v>
      </c>
      <c r="B17" s="3">
        <f>'[13]February 2017'!$C$18</f>
        <v>8</v>
      </c>
      <c r="C17" s="3">
        <f>'[31]2nd Circuit Summary 3.17'!$H$19</f>
        <v>8</v>
      </c>
      <c r="D17" s="3">
        <f>'[13]April 2017'!$C$18</f>
        <v>15</v>
      </c>
      <c r="E17" s="3">
        <f>'[32]2nd Circuit Summary 5.17'!$H$19</f>
        <v>10</v>
      </c>
      <c r="F17" s="3">
        <f>'[32]2nd Circuit Summary 6.17'!$H$19</f>
        <v>6</v>
      </c>
      <c r="G17" s="3">
        <f>'[32]2nd Circuit Summary 7.17'!$H$19</f>
        <v>6</v>
      </c>
      <c r="H17" s="3">
        <f>'[32]2nd Circuit Summary 8.17'!$H$19</f>
        <v>9</v>
      </c>
      <c r="I17" s="3">
        <f>'[32]2nd Circuit Summary 9.17'!$H$19</f>
        <v>6</v>
      </c>
      <c r="J17" s="3">
        <f>'[32]2nd Circuit Summary 10.17'!$H$19</f>
        <v>8</v>
      </c>
      <c r="K17" s="3">
        <f>'[32]2nd Circuit Summary 11.17'!$H$19</f>
        <v>9</v>
      </c>
      <c r="L17" s="3">
        <f>'[32]2nd Circuit Summary 12.17'!$H$19</f>
        <v>1</v>
      </c>
      <c r="M17" s="3">
        <f>'[33]2nd Circuit Summary 1.18'!$H$19</f>
        <v>13</v>
      </c>
    </row>
    <row r="18" spans="1:13" x14ac:dyDescent="0.25">
      <c r="A18" s="2" t="s">
        <v>5</v>
      </c>
      <c r="B18" s="3">
        <f>'[13]February 2017'!$C$19</f>
        <v>8</v>
      </c>
      <c r="C18" s="3">
        <f>'[13]March 2017'!$C$19</f>
        <v>1</v>
      </c>
      <c r="D18" s="3">
        <f>'[13]April 2017'!$C$19</f>
        <v>1</v>
      </c>
      <c r="E18" s="3">
        <f>'[32]2nd Circuit Summary 5.17'!$H$20</f>
        <v>7</v>
      </c>
      <c r="F18" s="3">
        <f>'[32]2nd Circuit Summary 6.17'!$H$20</f>
        <v>9</v>
      </c>
      <c r="G18" s="3">
        <f>'[32]2nd Circuit Summary 7.17'!$H$20</f>
        <v>3</v>
      </c>
      <c r="H18" s="3">
        <f>'[32]2nd Circuit Summary 8.17'!$H$20</f>
        <v>4</v>
      </c>
      <c r="I18" s="3">
        <f>'[32]2nd Circuit Summary 9.17'!$H$20</f>
        <v>4</v>
      </c>
      <c r="J18" s="3">
        <f>'[32]2nd Circuit Summary 10.17'!$H$20</f>
        <v>8</v>
      </c>
      <c r="K18" s="3">
        <f>'[32]2nd Circuit Summary 11.17'!$H$20</f>
        <v>4</v>
      </c>
      <c r="L18" s="3">
        <f>'[32]2nd Circuit Summary 12.17'!$H$20</f>
        <v>5</v>
      </c>
      <c r="M18" s="3">
        <f>'[33]2nd Circuit Summary 1.18'!$H$20</f>
        <v>9</v>
      </c>
    </row>
  </sheetData>
  <pageMargins left="0.25" right="0.25" top="1.25" bottom="0.75" header="0.3" footer="0.3"/>
  <pageSetup scale="91" orientation="landscape" r:id="rId1"/>
  <headerFooter>
    <oddHeader>&amp;C&amp;"-,Bold"Circuit 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N48"/>
  <sheetViews>
    <sheetView showGridLines="0" zoomScaleNormal="100" zoomScaleSheetLayoutView="11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48</v>
      </c>
      <c r="N2" s="17" t="str">
        <f>'Statewide Charts FY 17-18'!N2</f>
        <v>January 2018</v>
      </c>
    </row>
    <row r="24" spans="2:14" x14ac:dyDescent="0.25">
      <c r="B24" s="2" t="str">
        <f>B2</f>
        <v>Circuit 2</v>
      </c>
      <c r="N24" s="17" t="str">
        <f>'Statewide Charts FY 17-18'!N2</f>
        <v>January 2018</v>
      </c>
    </row>
    <row r="25" spans="2:14" x14ac:dyDescent="0.25">
      <c r="B25" s="2"/>
    </row>
    <row r="46" spans="2:14" x14ac:dyDescent="0.25">
      <c r="B46" s="2" t="str">
        <f>B2</f>
        <v>Circuit 2</v>
      </c>
      <c r="N46" s="17" t="str">
        <f>'Statewide Charts FY 17-18'!N2</f>
        <v>January 2018</v>
      </c>
    </row>
    <row r="48" spans="2:14" x14ac:dyDescent="0.25">
      <c r="B48" s="2"/>
    </row>
  </sheetData>
  <pageMargins left="0.55000000000000004" right="0.25" top="0.25" bottom="0.25" header="0" footer="0"/>
  <pageSetup scale="7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18"/>
  <sheetViews>
    <sheetView view="pageLayout" zoomScaleNormal="100" workbookViewId="0">
      <selection activeCell="M2" sqref="M2"/>
    </sheetView>
  </sheetViews>
  <sheetFormatPr defaultRowHeight="15" x14ac:dyDescent="0.25"/>
  <cols>
    <col min="1" max="1" width="43.7109375" style="5" bestFit="1" customWidth="1"/>
    <col min="2" max="2" width="6.85546875" style="8" bestFit="1" customWidth="1"/>
    <col min="3" max="3" width="7.28515625" style="8" bestFit="1" customWidth="1"/>
    <col min="4" max="4" width="6.85546875" style="8" bestFit="1" customWidth="1"/>
    <col min="5" max="5" width="7.5703125" style="8" bestFit="1" customWidth="1"/>
    <col min="6" max="6" width="6.7109375" style="8" bestFit="1" customWidth="1"/>
    <col min="7" max="7" width="6.140625" style="8" bestFit="1" customWidth="1"/>
    <col min="8" max="8" width="7.140625" style="8" bestFit="1" customWidth="1"/>
    <col min="9" max="13" width="7.140625" style="8" customWidth="1"/>
    <col min="14" max="16384" width="9.140625" style="8"/>
  </cols>
  <sheetData>
    <row r="1" spans="1:13" s="5" customFormat="1" x14ac:dyDescent="0.25">
      <c r="B1" s="6">
        <v>42767</v>
      </c>
      <c r="C1" s="6">
        <v>42795</v>
      </c>
      <c r="D1" s="6">
        <v>42826</v>
      </c>
      <c r="E1" s="6">
        <v>42856</v>
      </c>
      <c r="F1" s="6">
        <v>42887</v>
      </c>
      <c r="G1" s="6">
        <v>42917</v>
      </c>
      <c r="H1" s="6">
        <v>42948</v>
      </c>
      <c r="I1" s="6">
        <v>42979</v>
      </c>
      <c r="J1" s="6">
        <v>43009</v>
      </c>
      <c r="K1" s="6">
        <v>43040</v>
      </c>
      <c r="L1" s="6">
        <v>43070</v>
      </c>
      <c r="M1" s="6">
        <v>43101</v>
      </c>
    </row>
    <row r="2" spans="1:13" x14ac:dyDescent="0.25">
      <c r="A2" s="5" t="s">
        <v>31</v>
      </c>
      <c r="B2" s="19">
        <f>[1]Sheet1!$R$29</f>
        <v>491</v>
      </c>
      <c r="C2" s="19">
        <f>[2]Sheet1!$R$29</f>
        <v>484</v>
      </c>
      <c r="D2" s="19">
        <f>[3]Sheet1!$R$29</f>
        <v>510</v>
      </c>
      <c r="E2" s="19">
        <f>[4]Sheet1!$S$26</f>
        <v>482</v>
      </c>
      <c r="F2" s="19">
        <f>[5]Sheet1!$S$26</f>
        <v>511</v>
      </c>
      <c r="G2" s="19">
        <f>[6]Sheet1!$S$26</f>
        <v>508</v>
      </c>
      <c r="H2" s="19">
        <f>[7]Sheet1!$S$26</f>
        <v>501</v>
      </c>
      <c r="I2" s="19">
        <f>[8]Sheet1!$S$26</f>
        <v>507</v>
      </c>
      <c r="J2" s="19">
        <f>[9]Sheet1!$S$26</f>
        <v>487</v>
      </c>
      <c r="K2" s="19">
        <f>[10]Sheet1!$S$26</f>
        <v>488</v>
      </c>
      <c r="L2" s="19">
        <f>[11]Sheet1!$S$26</f>
        <v>468</v>
      </c>
      <c r="M2" s="19">
        <f>[12]Sheet1!$S$26</f>
        <v>462</v>
      </c>
    </row>
    <row r="3" spans="1:13" x14ac:dyDescent="0.25">
      <c r="A3" s="5" t="s">
        <v>0</v>
      </c>
      <c r="B3" s="7">
        <f>'[13]February 2017'!$D$7</f>
        <v>501</v>
      </c>
      <c r="C3" s="7">
        <f>'[34]3rd Circuit Summary 3.17'!$B$7</f>
        <v>505</v>
      </c>
      <c r="D3" s="7">
        <f>'[13]April 2017'!$D$7</f>
        <v>512</v>
      </c>
      <c r="E3" s="7">
        <f>'[35]3rd Circuit Summary 5.17'!$B$7</f>
        <v>509</v>
      </c>
      <c r="F3" s="7">
        <f>'[35]3rd Circuit Summary 6.17'!$B$7</f>
        <v>537</v>
      </c>
      <c r="G3" s="7">
        <f>'[35]3rd Circuit Summary 7.17'!$B$7</f>
        <v>532</v>
      </c>
      <c r="H3" s="7">
        <f>'[35]3rd Circuit Summary 8.17'!$B$7</f>
        <v>532</v>
      </c>
      <c r="I3" s="7">
        <f>'[35]3rd Circuit Summary 9.17'!$B$7</f>
        <v>523</v>
      </c>
      <c r="J3" s="7">
        <f>'[35]3rd Circuit Summary 10.17'!$B$7</f>
        <v>524</v>
      </c>
      <c r="K3" s="7">
        <f>'[35]3rd Circuit Summary 11.17'!$B$7</f>
        <v>500</v>
      </c>
      <c r="L3" s="7">
        <f>'[35]3rd Circuit Summary 12.17'!$B$7</f>
        <v>474</v>
      </c>
      <c r="M3" s="7">
        <f>'[36]3rd Circuit Summary 1.18'!$B$7</f>
        <v>459</v>
      </c>
    </row>
    <row r="4" spans="1:13" x14ac:dyDescent="0.25">
      <c r="A4" s="5" t="s">
        <v>1</v>
      </c>
      <c r="B4" s="7">
        <f>'[13]February 2017'!$D$11+'[13]February 2017'!$D$13</f>
        <v>340</v>
      </c>
      <c r="C4" s="7">
        <f>'[34]3rd Circuit Summary 3.17'!$B$16</f>
        <v>353</v>
      </c>
      <c r="D4" s="7">
        <f>'[13]April 2017'!$D$11+'[13]April 2017'!$D$13</f>
        <v>346</v>
      </c>
      <c r="E4" s="7">
        <f>'[35]3rd Circuit Summary 5.17'!$B$16</f>
        <v>356</v>
      </c>
      <c r="F4" s="7">
        <f>'[35]3rd Circuit Summary 6.17'!$B$16</f>
        <v>354</v>
      </c>
      <c r="G4" s="7">
        <f>'[35]3rd Circuit Summary 7.17'!$B$16</f>
        <v>344</v>
      </c>
      <c r="H4" s="7">
        <f>'[35]3rd Circuit Summary 8.17'!$B$16</f>
        <v>334</v>
      </c>
      <c r="I4" s="7">
        <f>'[35]3rd Circuit Summary 9.17'!$B$16</f>
        <v>324</v>
      </c>
      <c r="J4" s="7">
        <f>'[35]3rd Circuit Summary 10.17'!$B$16</f>
        <v>337</v>
      </c>
      <c r="K4" s="7">
        <f>'[35]3rd Circuit Summary 11.17'!$B$16</f>
        <v>305</v>
      </c>
      <c r="L4" s="7">
        <f>'[35]3rd Circuit Summary 12.17'!$B$16</f>
        <v>281</v>
      </c>
      <c r="M4" s="7">
        <f>'[36]3rd Circuit Summary 1.18'!$B$16</f>
        <v>268</v>
      </c>
    </row>
    <row r="5" spans="1:13" x14ac:dyDescent="0.25">
      <c r="A5" s="5" t="s">
        <v>6</v>
      </c>
      <c r="B5" s="7">
        <f>'[13]February 2017'!$D$9</f>
        <v>161</v>
      </c>
      <c r="C5" s="7">
        <f>'[34]3rd Circuit Summary 3.17'!$B$9</f>
        <v>152</v>
      </c>
      <c r="D5" s="7">
        <f>'[13]April 2017'!$D$9</f>
        <v>166</v>
      </c>
      <c r="E5" s="7">
        <f>'[35]3rd Circuit Summary 5.17'!$B$9</f>
        <v>153</v>
      </c>
      <c r="F5" s="7">
        <f>'[35]3rd Circuit Summary 6.17'!$B$9</f>
        <v>182</v>
      </c>
      <c r="G5" s="7">
        <f>'[35]3rd Circuit Summary 7.17'!$B$9</f>
        <v>188</v>
      </c>
      <c r="H5" s="7">
        <f>'[35]3rd Circuit Summary 8.17'!$B$9</f>
        <v>198</v>
      </c>
      <c r="I5" s="7">
        <f>'[35]3rd Circuit Summary 9.17'!$B$9</f>
        <v>198</v>
      </c>
      <c r="J5" s="7">
        <f>'[35]3rd Circuit Summary 10.17'!$B$9</f>
        <v>185</v>
      </c>
      <c r="K5" s="7">
        <f>'[35]3rd Circuit Summary 11.17'!$B$9</f>
        <v>192</v>
      </c>
      <c r="L5" s="7">
        <f>'[35]3rd Circuit Summary 12.17'!$B$9</f>
        <v>193</v>
      </c>
      <c r="M5" s="7">
        <f>'[36]3rd Circuit Summary 1.18'!$B$9</f>
        <v>191</v>
      </c>
    </row>
    <row r="6" spans="1:13" x14ac:dyDescent="0.25">
      <c r="A6" s="5" t="s">
        <v>7</v>
      </c>
      <c r="B6" s="7">
        <f t="shared" ref="B6:M6" si="0">B3-(B4+B5)</f>
        <v>0</v>
      </c>
      <c r="C6" s="7">
        <f t="shared" si="0"/>
        <v>0</v>
      </c>
      <c r="D6" s="7">
        <f t="shared" si="0"/>
        <v>0</v>
      </c>
      <c r="E6" s="7">
        <f t="shared" si="0"/>
        <v>0</v>
      </c>
      <c r="F6" s="7">
        <f t="shared" si="0"/>
        <v>1</v>
      </c>
      <c r="G6" s="7">
        <f t="shared" si="0"/>
        <v>0</v>
      </c>
      <c r="H6" s="7">
        <f t="shared" si="0"/>
        <v>0</v>
      </c>
      <c r="I6" s="7">
        <f t="shared" si="0"/>
        <v>1</v>
      </c>
      <c r="J6" s="7">
        <f t="shared" si="0"/>
        <v>2</v>
      </c>
      <c r="K6" s="7">
        <f t="shared" si="0"/>
        <v>3</v>
      </c>
      <c r="L6" s="7">
        <f t="shared" si="0"/>
        <v>0</v>
      </c>
      <c r="M6" s="7">
        <f t="shared" si="0"/>
        <v>0</v>
      </c>
    </row>
    <row r="7" spans="1:13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5" customFormat="1" x14ac:dyDescent="0.25">
      <c r="B8" s="6">
        <v>42767</v>
      </c>
      <c r="C8" s="6">
        <v>42795</v>
      </c>
      <c r="D8" s="6">
        <v>42826</v>
      </c>
      <c r="E8" s="6">
        <v>42856</v>
      </c>
      <c r="F8" s="6">
        <v>42887</v>
      </c>
      <c r="G8" s="6">
        <v>42917</v>
      </c>
      <c r="H8" s="6">
        <v>42948</v>
      </c>
      <c r="I8" s="6">
        <v>42979</v>
      </c>
      <c r="J8" s="6">
        <v>43009</v>
      </c>
      <c r="K8" s="6">
        <v>43040</v>
      </c>
      <c r="L8" s="6">
        <v>43070</v>
      </c>
      <c r="M8" s="6">
        <v>43101</v>
      </c>
    </row>
    <row r="9" spans="1:13" x14ac:dyDescent="0.25">
      <c r="A9" s="2" t="s">
        <v>2</v>
      </c>
      <c r="B9" s="7">
        <f>'[13]February 2017'!$D$20+'[13]February 2017'!$D$19</f>
        <v>162</v>
      </c>
      <c r="C9" s="7">
        <f>'[34]3rd Circuit Summary 3.17'!$G$21</f>
        <v>167</v>
      </c>
      <c r="D9" s="7">
        <f>'[13]April 2017'!$D$20+'[13]April 2017'!$D$19</f>
        <v>164</v>
      </c>
      <c r="E9" s="7">
        <f>'[35]3rd Circuit Summary 5.17'!$G$21</f>
        <v>168</v>
      </c>
      <c r="F9" s="7">
        <f>'[35]3rd Circuit Summary 6.17'!$G$21</f>
        <v>166</v>
      </c>
      <c r="G9" s="7">
        <f>'[35]3rd Circuit Summary 7.17'!$G$21</f>
        <v>171</v>
      </c>
      <c r="H9" s="7">
        <f>'[35]3rd Circuit Summary 8.17'!$G$21</f>
        <v>172</v>
      </c>
      <c r="I9" s="7">
        <f>'[35]3rd Circuit Summary 9.17'!$G$21</f>
        <v>171</v>
      </c>
      <c r="J9" s="7">
        <f>'[35]3rd Circuit Summary 10.17'!$G$21</f>
        <v>169</v>
      </c>
      <c r="K9" s="7">
        <f>'[35]3rd Circuit Summary 11.17'!$G$21</f>
        <v>170</v>
      </c>
      <c r="L9" s="7">
        <f>'[35]3rd Circuit Summary 12.17'!$G$21</f>
        <v>167</v>
      </c>
      <c r="M9" s="7">
        <f>'[36]3rd Circuit Summary 1.18'!$G$21</f>
        <v>170</v>
      </c>
    </row>
    <row r="10" spans="1:13" x14ac:dyDescent="0.25">
      <c r="A10" s="2" t="s">
        <v>58</v>
      </c>
      <c r="B10" s="7">
        <f>'[13]February 2017'!$D$15+'[13]February 2017'!$D$16+'[13]February 2017'!$D$19</f>
        <v>132</v>
      </c>
      <c r="C10" s="7">
        <f>'[34]3rd Circuit Summary 3.17'!$G$16</f>
        <v>137</v>
      </c>
      <c r="D10" s="7">
        <f>'[13]April 2017'!$D$15+'[13]April 2017'!$D$16+'[13]April 2017'!$D$19</f>
        <v>135</v>
      </c>
      <c r="E10" s="7">
        <f>'[35]3rd Circuit Summary 5.17'!$G$16</f>
        <v>138</v>
      </c>
      <c r="F10" s="7">
        <f>'[35]3rd Circuit Summary 6.17'!$G$16</f>
        <v>138</v>
      </c>
      <c r="G10" s="7">
        <f>'[35]3rd Circuit Summary 7.17'!$G$16</f>
        <v>143</v>
      </c>
      <c r="H10" s="7">
        <f>'[35]3rd Circuit Summary 8.17'!$G$16</f>
        <v>143</v>
      </c>
      <c r="I10" s="7">
        <f>'[35]3rd Circuit Summary 9.17'!$G$16</f>
        <v>142</v>
      </c>
      <c r="J10" s="7">
        <f>'[35]3rd Circuit Summary 10.17'!$G$16</f>
        <v>140</v>
      </c>
      <c r="K10" s="7">
        <f>'[35]3rd Circuit Summary 11.17'!$G$16</f>
        <v>141</v>
      </c>
      <c r="L10" s="7">
        <f>'[35]3rd Circuit Summary 12.17'!$G$16</f>
        <v>138</v>
      </c>
      <c r="M10" s="7">
        <f>'[36]3rd Circuit Summary 1.18'!$G$16</f>
        <v>142</v>
      </c>
    </row>
    <row r="11" spans="1:13" x14ac:dyDescent="0.25">
      <c r="A11" s="2" t="s">
        <v>59</v>
      </c>
      <c r="B11" s="7">
        <f>'[13]February 2017'!$D$15</f>
        <v>110</v>
      </c>
      <c r="C11" s="7">
        <f>'[34]3rd Circuit Summary 3.17'!$H$16</f>
        <v>120</v>
      </c>
      <c r="D11" s="7">
        <f>'[13]April 2017'!$D$15</f>
        <v>120</v>
      </c>
      <c r="E11" s="7">
        <f>'[35]3rd Circuit Summary 5.17'!$H$16</f>
        <v>122</v>
      </c>
      <c r="F11" s="7">
        <f>'[35]3rd Circuit Summary 6.17'!$H$16</f>
        <v>127</v>
      </c>
      <c r="G11" s="7">
        <f>'[35]3rd Circuit Summary 7.17'!$H$16</f>
        <v>130</v>
      </c>
      <c r="H11" s="7">
        <f>'[35]3rd Circuit Summary 8.17'!$H$16</f>
        <v>125</v>
      </c>
      <c r="I11" s="7">
        <f>'[35]3rd Circuit Summary 9.17'!$H$16</f>
        <v>121</v>
      </c>
      <c r="J11" s="7">
        <f>'[35]3rd Circuit Summary 10.17'!$H$16</f>
        <v>118</v>
      </c>
      <c r="K11" s="7">
        <f>'[35]3rd Circuit Summary 11.17'!$H$16</f>
        <v>122</v>
      </c>
      <c r="L11" s="7">
        <f>'[35]3rd Circuit Summary 12.17'!$H$16</f>
        <v>113</v>
      </c>
      <c r="M11" s="7">
        <f>'[36]3rd Circuit Summary 1.18'!$H$16</f>
        <v>111</v>
      </c>
    </row>
    <row r="12" spans="1:13" x14ac:dyDescent="0.25">
      <c r="A12" s="2" t="s">
        <v>60</v>
      </c>
      <c r="B12" s="7">
        <f>'[13]February 2017'!$D$16+'[13]February 2017'!$D$19</f>
        <v>22</v>
      </c>
      <c r="C12" s="7">
        <f>'[34]3rd Circuit Summary 3.17'!$G$17</f>
        <v>17</v>
      </c>
      <c r="D12" s="7">
        <f>'[13]April 2017'!$D$16+'[13]April 2017'!$D$19</f>
        <v>15</v>
      </c>
      <c r="E12" s="7">
        <f>'[35]3rd Circuit Summary 5.17'!$G$17</f>
        <v>16</v>
      </c>
      <c r="F12" s="7">
        <f>'[35]3rd Circuit Summary 6.17'!$G$17</f>
        <v>11</v>
      </c>
      <c r="G12" s="7">
        <f>'[35]3rd Circuit Summary 7.17'!$G$17</f>
        <v>13</v>
      </c>
      <c r="H12" s="7">
        <f>'[35]3rd Circuit Summary 8.17'!$G$17</f>
        <v>18</v>
      </c>
      <c r="I12" s="7">
        <f>'[35]3rd Circuit Summary 9.17'!$G$17</f>
        <v>21</v>
      </c>
      <c r="J12" s="7">
        <f>'[35]3rd Circuit Summary 10.17'!$G$17</f>
        <v>22</v>
      </c>
      <c r="K12" s="7">
        <f>'[35]3rd Circuit Summary 11.17'!$G$17</f>
        <v>19</v>
      </c>
      <c r="L12" s="7">
        <f>'[35]3rd Circuit Summary 12.17'!$G$17</f>
        <v>25</v>
      </c>
      <c r="M12" s="7">
        <f>'[36]3rd Circuit Summary 1.18'!$G$17</f>
        <v>31</v>
      </c>
    </row>
    <row r="13" spans="1:13" customFormat="1" x14ac:dyDescent="0.25">
      <c r="A13" s="2" t="s">
        <v>61</v>
      </c>
      <c r="B13">
        <f>'[16]6+ Months Inactive by County'!$C$22</f>
        <v>5</v>
      </c>
      <c r="C13">
        <f>'[17]6+ Months Inactive by County'!$C$22</f>
        <v>3</v>
      </c>
      <c r="D13">
        <f>'[18]6+ Months Inactive by County'!$C$22</f>
        <v>4</v>
      </c>
      <c r="E13">
        <f>'[19]6+ Months Inactive by County'!$C$22</f>
        <v>1</v>
      </c>
      <c r="F13">
        <f>'[20]6+ Months Inactive by County'!$C$22</f>
        <v>4</v>
      </c>
      <c r="G13">
        <f>'[21]6+ Months Inactive by County'!$C$22</f>
        <v>4</v>
      </c>
      <c r="H13">
        <f>'[22]6+ Months Inactive by County'!$C$22</f>
        <v>3</v>
      </c>
      <c r="I13">
        <f>'[23]6+ Months Inactive by County'!$C$22</f>
        <v>1</v>
      </c>
      <c r="J13">
        <f>'[24]6+ Months Inactive by County'!$C$22</f>
        <v>1</v>
      </c>
      <c r="K13">
        <f>'[25]6+ Months Inactive by County'!$C$22</f>
        <v>0</v>
      </c>
      <c r="L13">
        <f>'[26]6+ Months Inactive by County'!$C$22</f>
        <v>0</v>
      </c>
      <c r="M13">
        <f>'[27]6+ Months Inactive by County'!$C$22</f>
        <v>3</v>
      </c>
    </row>
    <row r="14" spans="1:13" x14ac:dyDescent="0.25">
      <c r="A14" s="2" t="s">
        <v>3</v>
      </c>
      <c r="B14" s="7">
        <f>'[13]February 2017'!$D$17</f>
        <v>30</v>
      </c>
      <c r="C14" s="7">
        <f>'[34]3rd Circuit Summary 3.17'!$H$18</f>
        <v>30</v>
      </c>
      <c r="D14" s="7">
        <f>'[13]April 2017'!$D$17</f>
        <v>29</v>
      </c>
      <c r="E14" s="7">
        <f>'[35]3rd Circuit Summary 5.17'!$H$18</f>
        <v>30</v>
      </c>
      <c r="F14" s="7">
        <f>'[35]3rd Circuit Summary 6.17'!$H$18</f>
        <v>28</v>
      </c>
      <c r="G14" s="7">
        <f>'[35]3rd Circuit Summary 7.17'!$H$18</f>
        <v>28</v>
      </c>
      <c r="H14" s="7">
        <f>'[35]3rd Circuit Summary 8.17'!$H$18</f>
        <v>29</v>
      </c>
      <c r="I14" s="7">
        <f>'[35]3rd Circuit Summary 9.17'!$H$18</f>
        <v>29</v>
      </c>
      <c r="J14" s="7">
        <f>'[35]3rd Circuit Summary 10.17'!$H$18</f>
        <v>29</v>
      </c>
      <c r="K14" s="7">
        <f>'[35]3rd Circuit Summary 11.17'!$H$18</f>
        <v>29</v>
      </c>
      <c r="L14" s="7">
        <f>'[35]3rd Circuit Summary 12.17'!$H$18</f>
        <v>29</v>
      </c>
      <c r="M14" s="7">
        <f>'[36]3rd Circuit Summary 1.18'!$H$18</f>
        <v>28</v>
      </c>
    </row>
    <row r="16" spans="1:13" s="5" customFormat="1" x14ac:dyDescent="0.25">
      <c r="B16" s="6">
        <v>42767</v>
      </c>
      <c r="C16" s="6">
        <v>42795</v>
      </c>
      <c r="D16" s="6">
        <v>42826</v>
      </c>
      <c r="E16" s="6">
        <v>42856</v>
      </c>
      <c r="F16" s="6">
        <v>42887</v>
      </c>
      <c r="G16" s="6">
        <v>42917</v>
      </c>
      <c r="H16" s="6">
        <v>42948</v>
      </c>
      <c r="I16" s="6">
        <v>42979</v>
      </c>
      <c r="J16" s="6">
        <v>43009</v>
      </c>
      <c r="K16" s="6">
        <v>43040</v>
      </c>
      <c r="L16" s="6">
        <v>43070</v>
      </c>
      <c r="M16" s="6">
        <v>43101</v>
      </c>
    </row>
    <row r="17" spans="1:13" x14ac:dyDescent="0.25">
      <c r="A17" s="5" t="s">
        <v>4</v>
      </c>
      <c r="B17" s="7">
        <f>'[13]February 2017'!$D$18</f>
        <v>3</v>
      </c>
      <c r="C17" s="7">
        <f>'[34]3rd Circuit Summary 3.17'!$H$19</f>
        <v>6</v>
      </c>
      <c r="D17" s="7">
        <f>'[13]April 2017'!$D$18</f>
        <v>2</v>
      </c>
      <c r="E17" s="7">
        <f>'[35]3rd Circuit Summary 5.17'!$H$19</f>
        <v>5</v>
      </c>
      <c r="F17" s="7">
        <f>'[35]3rd Circuit Summary 6.17'!$H$19</f>
        <v>6</v>
      </c>
      <c r="G17" s="7">
        <f>'[35]3rd Circuit Summary 7.17'!$H$19</f>
        <v>4</v>
      </c>
      <c r="H17" s="7">
        <f>'[35]3rd Circuit Summary 8.17'!$H$19</f>
        <v>0</v>
      </c>
      <c r="I17" s="7">
        <f>'[35]3rd Circuit Summary 9.17'!$H$19</f>
        <v>2</v>
      </c>
      <c r="J17" s="7">
        <f>'[35]3rd Circuit Summary 10.17'!$H$19</f>
        <v>2</v>
      </c>
      <c r="K17" s="7">
        <f>'[35]3rd Circuit Summary 11.17'!$H$19</f>
        <v>8</v>
      </c>
      <c r="L17" s="7">
        <f>'[35]3rd Circuit Summary 12.17'!$H$19</f>
        <v>0</v>
      </c>
      <c r="M17" s="7">
        <f>'[36]3rd Circuit Summary 1.18'!$H$19</f>
        <v>4</v>
      </c>
    </row>
    <row r="18" spans="1:13" x14ac:dyDescent="0.25">
      <c r="A18" s="5" t="s">
        <v>5</v>
      </c>
      <c r="B18" s="7">
        <f>'[13]February 2017'!$D$19</f>
        <v>3</v>
      </c>
      <c r="C18" s="7">
        <f>'[13]March 2017'!$D$19</f>
        <v>5</v>
      </c>
      <c r="D18" s="7">
        <f>'[13]April 2017'!$D$19</f>
        <v>2</v>
      </c>
      <c r="E18" s="7">
        <f>'[35]3rd Circuit Summary 5.17'!$H$20</f>
        <v>5</v>
      </c>
      <c r="F18" s="7">
        <f>'[35]3rd Circuit Summary 6.17'!$H$20</f>
        <v>0</v>
      </c>
      <c r="G18" s="7">
        <f>'[35]3rd Circuit Summary 7.17'!$H$20</f>
        <v>0</v>
      </c>
      <c r="H18" s="7">
        <f>'[35]3rd Circuit Summary 8.17'!$H$20</f>
        <v>1</v>
      </c>
      <c r="I18" s="7">
        <f>'[35]3rd Circuit Summary 9.17'!$H$20</f>
        <v>5</v>
      </c>
      <c r="J18" s="7">
        <f>'[35]3rd Circuit Summary 10.17'!$H$20</f>
        <v>3</v>
      </c>
      <c r="K18" s="7">
        <f>'[35]3rd Circuit Summary 11.17'!$H$20</f>
        <v>3</v>
      </c>
      <c r="L18" s="7">
        <f>'[35]3rd Circuit Summary 12.17'!$H$20</f>
        <v>0</v>
      </c>
      <c r="M18" s="7">
        <f>'[36]3rd Circuit Summary 1.18'!$H$20</f>
        <v>5</v>
      </c>
    </row>
  </sheetData>
  <pageMargins left="0.25" right="0.25" top="0.75" bottom="0.75" header="0.3" footer="0.3"/>
  <pageSetup scale="91" orientation="landscape" r:id="rId1"/>
  <headerFooter>
    <oddHeader>&amp;C&amp;"-,Bold"Circuit 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N47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2.5703125" customWidth="1"/>
  </cols>
  <sheetData>
    <row r="2" spans="2:14" x14ac:dyDescent="0.25">
      <c r="B2" s="2" t="s">
        <v>37</v>
      </c>
      <c r="N2" s="17" t="str">
        <f>'Statewide Charts FY 17-18'!N2</f>
        <v>January 2018</v>
      </c>
    </row>
    <row r="24" spans="2:14" x14ac:dyDescent="0.25">
      <c r="B24" s="2" t="str">
        <f>B2</f>
        <v>Circuit 3</v>
      </c>
      <c r="N24" s="17" t="str">
        <f>'Statewide Charts FY 17-18'!N2</f>
        <v>January 2018</v>
      </c>
    </row>
    <row r="46" spans="2:14" x14ac:dyDescent="0.25">
      <c r="B46" s="2" t="str">
        <f>B2</f>
        <v>Circuit 3</v>
      </c>
      <c r="N46" s="17" t="str">
        <f>'Statewide Charts FY 17-18'!N2</f>
        <v>January 2018</v>
      </c>
    </row>
    <row r="47" spans="2:14" x14ac:dyDescent="0.25">
      <c r="B47" s="2"/>
    </row>
  </sheetData>
  <pageMargins left="0.55000000000000004" right="0.25" top="0.3" bottom="0.25" header="0" footer="0"/>
  <pageSetup scale="7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8"/>
  <sheetViews>
    <sheetView view="pageLayout" zoomScaleNormal="100" workbookViewId="0">
      <selection activeCell="M2" sqref="M2"/>
    </sheetView>
  </sheetViews>
  <sheetFormatPr defaultRowHeight="15" x14ac:dyDescent="0.25"/>
  <cols>
    <col min="1" max="1" width="43.7109375" style="5" bestFit="1" customWidth="1"/>
    <col min="2" max="2" width="7.140625" style="8" customWidth="1"/>
    <col min="3" max="3" width="7.28515625" style="8" bestFit="1" customWidth="1"/>
    <col min="4" max="4" width="6.85546875" style="8" bestFit="1" customWidth="1"/>
    <col min="5" max="5" width="7.5703125" style="8" bestFit="1" customWidth="1"/>
    <col min="6" max="6" width="6.7109375" style="8" bestFit="1" customWidth="1"/>
    <col min="7" max="7" width="6.140625" style="8" bestFit="1" customWidth="1"/>
    <col min="8" max="8" width="7.140625" style="8" bestFit="1" customWidth="1"/>
    <col min="9" max="13" width="7.140625" style="8" customWidth="1"/>
    <col min="14" max="16384" width="9.140625" style="8"/>
  </cols>
  <sheetData>
    <row r="1" spans="1:13" s="5" customFormat="1" x14ac:dyDescent="0.25">
      <c r="B1" s="6">
        <v>42767</v>
      </c>
      <c r="C1" s="6">
        <v>42795</v>
      </c>
      <c r="D1" s="6">
        <v>42826</v>
      </c>
      <c r="E1" s="6">
        <v>42856</v>
      </c>
      <c r="F1" s="6">
        <v>42887</v>
      </c>
      <c r="G1" s="6">
        <v>42917</v>
      </c>
      <c r="H1" s="6">
        <v>42948</v>
      </c>
      <c r="I1" s="6">
        <v>42979</v>
      </c>
      <c r="J1" s="6">
        <v>43009</v>
      </c>
      <c r="K1" s="6">
        <v>43040</v>
      </c>
      <c r="L1" s="6">
        <v>43070</v>
      </c>
      <c r="M1" s="6">
        <v>43101</v>
      </c>
    </row>
    <row r="2" spans="1:13" x14ac:dyDescent="0.25">
      <c r="A2" s="5" t="s">
        <v>31</v>
      </c>
      <c r="B2" s="7">
        <f>[1]Sheet1!$R$35</f>
        <v>1429</v>
      </c>
      <c r="C2" s="7">
        <f>[2]Sheet1!$R$35</f>
        <v>1432</v>
      </c>
      <c r="D2" s="7">
        <f>[3]Sheet1!$R$35</f>
        <v>1448</v>
      </c>
      <c r="E2" s="7">
        <f>[4]Sheet1!$S$31</f>
        <v>1402</v>
      </c>
      <c r="F2" s="7">
        <f>[5]Sheet1!$S$31</f>
        <v>1402</v>
      </c>
      <c r="G2" s="7">
        <f>[6]Sheet1!$S$31</f>
        <v>1468</v>
      </c>
      <c r="H2" s="7">
        <f>[7]Sheet1!$S$31</f>
        <v>1462</v>
      </c>
      <c r="I2" s="7">
        <f>[8]Sheet1!$S$31</f>
        <v>1434</v>
      </c>
      <c r="J2" s="7">
        <f>[9]Sheet1!$S$31</f>
        <v>1433</v>
      </c>
      <c r="K2" s="7">
        <f>[10]Sheet1!$S$31</f>
        <v>1445</v>
      </c>
      <c r="L2" s="7">
        <f>[11]Sheet1!$S$31</f>
        <v>1396</v>
      </c>
      <c r="M2" s="7">
        <f>[12]Sheet1!$S$31</f>
        <v>1410</v>
      </c>
    </row>
    <row r="3" spans="1:13" x14ac:dyDescent="0.25">
      <c r="A3" s="5" t="s">
        <v>0</v>
      </c>
      <c r="B3" s="7">
        <f>'[13]February 2017'!$E$7</f>
        <v>1174</v>
      </c>
      <c r="C3" s="7">
        <f>'[37]4th Circuit Summary 3.17'!$B$7</f>
        <v>1137</v>
      </c>
      <c r="D3" s="7">
        <f>'[13]April 2017'!$E$7</f>
        <v>1119</v>
      </c>
      <c r="E3" s="7">
        <f>'[38]4th Circuit Summary 5.17'!$B$7</f>
        <v>1112</v>
      </c>
      <c r="F3" s="7">
        <f>'[38]4th Circuit Summary 6.17'!$B$7</f>
        <v>1086</v>
      </c>
      <c r="G3" s="7">
        <f>'[38]4th Circuit Summary 7.17'!$B$7</f>
        <v>1091</v>
      </c>
      <c r="H3" s="7">
        <f>'[38]4th Circuit Summary 8.17'!$B$7</f>
        <v>1099</v>
      </c>
      <c r="I3" s="7">
        <f>'[38]4th Circuit Summary 9.17'!$B$7</f>
        <v>1079</v>
      </c>
      <c r="J3" s="7">
        <f>'[38]4th Circuit Summary 10.17'!$B$7</f>
        <v>1134</v>
      </c>
      <c r="K3" s="7">
        <f>'[38]4th Circuit Summary 11.17'!$B$7</f>
        <v>1154</v>
      </c>
      <c r="L3" s="7">
        <f>'[38]4th Circuit Summary 12.17'!$B$7</f>
        <v>1115</v>
      </c>
      <c r="M3" s="7">
        <f>'[39]4th Circuit Summary 1.18'!$B$7</f>
        <v>1104</v>
      </c>
    </row>
    <row r="4" spans="1:13" x14ac:dyDescent="0.25">
      <c r="A4" s="5" t="s">
        <v>1</v>
      </c>
      <c r="B4" s="7">
        <f>'[13]February 2017'!$E$11+'[13]February 2017'!$E$13</f>
        <v>654</v>
      </c>
      <c r="C4" s="7">
        <f>'[37]4th Circuit Summary 3.17'!$B$16</f>
        <v>666</v>
      </c>
      <c r="D4" s="7">
        <f>'[13]April 2017'!$E$11+'[13]April 2017'!$E$13</f>
        <v>661</v>
      </c>
      <c r="E4" s="7">
        <f>'[38]4th Circuit Summary 5.17'!$B$16</f>
        <v>649</v>
      </c>
      <c r="F4" s="7">
        <f>'[38]4th Circuit Summary 6.17'!$B$16</f>
        <v>653</v>
      </c>
      <c r="G4" s="7">
        <f>'[38]4th Circuit Summary 7.17'!$B$16</f>
        <v>639</v>
      </c>
      <c r="H4" s="7">
        <f>'[38]4th Circuit Summary 8.17'!$B$16</f>
        <v>660</v>
      </c>
      <c r="I4" s="7">
        <f>'[38]4th Circuit Summary 9.17'!$B$16</f>
        <v>656</v>
      </c>
      <c r="J4" s="7">
        <f>'[38]4th Circuit Summary 10.17'!$B$16</f>
        <v>669</v>
      </c>
      <c r="K4" s="7">
        <f>'[38]4th Circuit Summary 11.17'!$B$16</f>
        <v>689</v>
      </c>
      <c r="L4" s="7">
        <f>'[38]4th Circuit Summary 12.17'!$B$16</f>
        <v>659</v>
      </c>
      <c r="M4" s="7">
        <f>'[39]4th Circuit Summary 1.18'!$B$16</f>
        <v>671</v>
      </c>
    </row>
    <row r="5" spans="1:13" x14ac:dyDescent="0.25">
      <c r="A5" s="5" t="s">
        <v>6</v>
      </c>
      <c r="B5" s="7">
        <f>'[13]February 2017'!$E$9</f>
        <v>517</v>
      </c>
      <c r="C5" s="7">
        <f>'[13]March 2017'!$E$9</f>
        <v>471</v>
      </c>
      <c r="D5" s="7">
        <f>'[13]April 2017'!$E$9</f>
        <v>455</v>
      </c>
      <c r="E5" s="7">
        <f>'[38]4th Circuit Summary 5.17'!$B$9</f>
        <v>460</v>
      </c>
      <c r="F5" s="7">
        <f>'[38]4th Circuit Summary 6.17'!$B$9</f>
        <v>432</v>
      </c>
      <c r="G5" s="7">
        <f>'[38]4th Circuit Summary 7.17'!$B$9</f>
        <v>451</v>
      </c>
      <c r="H5" s="7">
        <f>'[38]4th Circuit Summary 8.17'!$B$9</f>
        <v>437</v>
      </c>
      <c r="I5" s="7">
        <f>'[38]4th Circuit Summary 9.17'!$B$9</f>
        <v>422</v>
      </c>
      <c r="J5" s="7">
        <f>'[38]4th Circuit Summary 10.17'!$B$9</f>
        <v>464</v>
      </c>
      <c r="K5" s="7">
        <f>'[38]4th Circuit Summary 11.17'!$B$9</f>
        <v>465</v>
      </c>
      <c r="L5" s="7">
        <f>'[38]4th Circuit Summary 12.17'!$B$9</f>
        <v>456</v>
      </c>
      <c r="M5" s="7">
        <f>'[39]4th Circuit Summary 1.18'!$B$9</f>
        <v>431</v>
      </c>
    </row>
    <row r="6" spans="1:13" x14ac:dyDescent="0.25">
      <c r="A6" s="5" t="s">
        <v>7</v>
      </c>
      <c r="B6" s="7">
        <f t="shared" ref="B6:M6" si="0">B3-(B4+B5)</f>
        <v>3</v>
      </c>
      <c r="C6" s="7">
        <f t="shared" si="0"/>
        <v>0</v>
      </c>
      <c r="D6" s="7">
        <f t="shared" si="0"/>
        <v>3</v>
      </c>
      <c r="E6" s="7">
        <f t="shared" si="0"/>
        <v>3</v>
      </c>
      <c r="F6" s="7">
        <f t="shared" si="0"/>
        <v>1</v>
      </c>
      <c r="G6" s="7">
        <f t="shared" si="0"/>
        <v>1</v>
      </c>
      <c r="H6" s="7">
        <f t="shared" si="0"/>
        <v>2</v>
      </c>
      <c r="I6" s="7">
        <f t="shared" si="0"/>
        <v>1</v>
      </c>
      <c r="J6" s="7">
        <f t="shared" si="0"/>
        <v>1</v>
      </c>
      <c r="K6" s="7">
        <f t="shared" si="0"/>
        <v>0</v>
      </c>
      <c r="L6" s="7">
        <f t="shared" si="0"/>
        <v>0</v>
      </c>
      <c r="M6" s="7">
        <f t="shared" si="0"/>
        <v>2</v>
      </c>
    </row>
    <row r="7" spans="1:13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5" customFormat="1" x14ac:dyDescent="0.25">
      <c r="B8" s="6">
        <v>42767</v>
      </c>
      <c r="C8" s="6">
        <v>42795</v>
      </c>
      <c r="D8" s="6">
        <v>42826</v>
      </c>
      <c r="E8" s="6">
        <v>42856</v>
      </c>
      <c r="F8" s="6">
        <v>42887</v>
      </c>
      <c r="G8" s="6">
        <v>42917</v>
      </c>
      <c r="H8" s="6">
        <v>42948</v>
      </c>
      <c r="I8" s="6">
        <v>42979</v>
      </c>
      <c r="J8" s="6">
        <v>43009</v>
      </c>
      <c r="K8" s="6">
        <v>43040</v>
      </c>
      <c r="L8" s="6">
        <v>43070</v>
      </c>
      <c r="M8" s="6">
        <v>43101</v>
      </c>
    </row>
    <row r="9" spans="1:13" x14ac:dyDescent="0.25">
      <c r="A9" s="2" t="s">
        <v>2</v>
      </c>
      <c r="B9" s="7">
        <f>'[13]February 2017'!$E$20+'[13]February 2017'!$E$19</f>
        <v>575</v>
      </c>
      <c r="C9" s="7">
        <f>'[13]March 2017'!$E$20+'[13]March 2017'!$E$19</f>
        <v>571</v>
      </c>
      <c r="D9" s="7">
        <f>'[13]April 2017'!$E$20+'[13]April 2017'!$E$19</f>
        <v>558</v>
      </c>
      <c r="E9" s="7">
        <f>'[38]4th Circuit Summary 5.17'!$G$21</f>
        <v>573</v>
      </c>
      <c r="F9" s="7">
        <f>'[38]4th Circuit Summary 6.17'!$G$21</f>
        <v>579</v>
      </c>
      <c r="G9" s="7">
        <f>'[38]4th Circuit Summary 7.17'!$G$21</f>
        <v>556</v>
      </c>
      <c r="H9" s="7">
        <f>'[38]4th Circuit Summary 8.17'!$G$21</f>
        <v>572</v>
      </c>
      <c r="I9" s="7">
        <f>'[38]4th Circuit Summary 9.17'!$G$21</f>
        <v>559</v>
      </c>
      <c r="J9" s="7">
        <f>'[38]4th Circuit Summary 10.17'!$G$21</f>
        <v>501</v>
      </c>
      <c r="K9" s="7">
        <f>'[38]4th Circuit Summary 11.17'!$G$21</f>
        <v>443</v>
      </c>
      <c r="L9" s="7">
        <f>'[38]4th Circuit Summary 12.17'!$G$21</f>
        <v>423</v>
      </c>
      <c r="M9" s="7">
        <f>'[39]4th Circuit Summary 1.18'!$G$21</f>
        <v>450</v>
      </c>
    </row>
    <row r="10" spans="1:13" x14ac:dyDescent="0.25">
      <c r="A10" s="2" t="s">
        <v>58</v>
      </c>
      <c r="B10" s="7">
        <f>'[13]February 2017'!$E$15+'[13]February 2017'!$E$16+'[13]February 2017'!$E$19</f>
        <v>565</v>
      </c>
      <c r="C10" s="7">
        <f>'[37]4th Circuit Summary 3.17'!$G$16</f>
        <v>561</v>
      </c>
      <c r="D10" s="7">
        <f>'[13]April 2017'!$E$15+'[13]April 2017'!$E$16+'[13]April 2017'!$E$19</f>
        <v>546</v>
      </c>
      <c r="E10" s="7">
        <f>'[38]4th Circuit Summary 5.17'!$G$16</f>
        <v>560</v>
      </c>
      <c r="F10" s="7">
        <f>'[38]4th Circuit Summary 6.17'!$G$16</f>
        <v>565</v>
      </c>
      <c r="G10" s="7">
        <f>'[38]4th Circuit Summary 7.17'!$G$16</f>
        <v>542</v>
      </c>
      <c r="H10" s="7">
        <f>'[38]4th Circuit Summary 8.17'!$G$16</f>
        <v>558</v>
      </c>
      <c r="I10" s="7">
        <f>'[38]4th Circuit Summary 9.17'!$G$16</f>
        <v>548</v>
      </c>
      <c r="J10" s="7">
        <f>'[38]4th Circuit Summary 10.17'!$G$16</f>
        <v>491</v>
      </c>
      <c r="K10" s="7">
        <f>'[38]4th Circuit Summary 11.17'!$G$16</f>
        <v>433</v>
      </c>
      <c r="L10" s="7">
        <f>'[38]4th Circuit Summary 12.17'!$G$16</f>
        <v>413</v>
      </c>
      <c r="M10" s="7">
        <f>'[39]4th Circuit Summary 1.18'!$G$16</f>
        <v>440</v>
      </c>
    </row>
    <row r="11" spans="1:13" x14ac:dyDescent="0.25">
      <c r="A11" s="2" t="s">
        <v>59</v>
      </c>
      <c r="B11" s="7">
        <f>'[13]February 2017'!$E$15</f>
        <v>315</v>
      </c>
      <c r="C11" s="7">
        <f>'[37]4th Circuit Summary 3.17'!$H$16</f>
        <v>330</v>
      </c>
      <c r="D11" s="7">
        <f>'[13]April 2017'!$E$15</f>
        <v>321</v>
      </c>
      <c r="E11" s="7">
        <f>'[38]4th Circuit Summary 5.17'!$H$16</f>
        <v>317</v>
      </c>
      <c r="F11" s="7">
        <f>'[38]4th Circuit Summary 6.17'!$H$16</f>
        <v>334</v>
      </c>
      <c r="G11" s="7">
        <f>'[38]4th Circuit Summary 7.17'!$H$16</f>
        <v>319</v>
      </c>
      <c r="H11" s="7">
        <f>'[38]4th Circuit Summary 8.17'!$H$16</f>
        <v>321</v>
      </c>
      <c r="I11" s="7">
        <f>'[38]4th Circuit Summary 9.17'!$H$16</f>
        <v>303</v>
      </c>
      <c r="J11" s="7">
        <f>'[38]4th Circuit Summary 10.17'!$H$16</f>
        <v>310</v>
      </c>
      <c r="K11" s="7">
        <f>'[38]4th Circuit Summary 11.17'!$H$16</f>
        <v>320</v>
      </c>
      <c r="L11" s="7">
        <f>'[38]4th Circuit Summary 12.17'!$H$16</f>
        <v>317</v>
      </c>
      <c r="M11" s="7">
        <f>'[39]4th Circuit Summary 1.18'!$H$16</f>
        <v>326</v>
      </c>
    </row>
    <row r="12" spans="1:13" x14ac:dyDescent="0.25">
      <c r="A12" s="2" t="s">
        <v>60</v>
      </c>
      <c r="B12" s="7">
        <f>'[13]February 2017'!$E$16+'[13]February 2017'!$E$19</f>
        <v>250</v>
      </c>
      <c r="C12" s="7">
        <f>'[37]4th Circuit Summary 3.17'!$G$17</f>
        <v>231</v>
      </c>
      <c r="D12" s="7">
        <f>'[13]April 2017'!$E$16+'[13]April 2017'!$E$19</f>
        <v>225</v>
      </c>
      <c r="E12" s="7">
        <f>'[38]4th Circuit Summary 5.17'!$G$17</f>
        <v>243</v>
      </c>
      <c r="F12" s="7">
        <f>'[38]4th Circuit Summary 6.17'!$G$17</f>
        <v>231</v>
      </c>
      <c r="G12" s="7">
        <f>'[38]4th Circuit Summary 7.17'!$G$17</f>
        <v>223</v>
      </c>
      <c r="H12" s="7">
        <f>'[38]4th Circuit Summary 8.17'!$G$17</f>
        <v>237</v>
      </c>
      <c r="I12" s="7">
        <f>'[38]4th Circuit Summary 9.17'!$G$17</f>
        <v>245</v>
      </c>
      <c r="J12" s="7">
        <f>'[38]4th Circuit Summary 10.17'!$G$17</f>
        <v>181</v>
      </c>
      <c r="K12" s="7">
        <f>'[38]4th Circuit Summary 11.17'!$G$17</f>
        <v>113</v>
      </c>
      <c r="L12" s="7">
        <f>'[38]4th Circuit Summary 12.17'!$G$17</f>
        <v>96</v>
      </c>
      <c r="M12" s="7">
        <f>'[39]4th Circuit Summary 1.18'!$G$17</f>
        <v>114</v>
      </c>
    </row>
    <row r="13" spans="1:13" customFormat="1" x14ac:dyDescent="0.25">
      <c r="A13" s="2" t="s">
        <v>61</v>
      </c>
      <c r="B13">
        <f>'[16]6+ Months Inactive by County'!$C$26</f>
        <v>157</v>
      </c>
      <c r="C13">
        <f>'[17]6+ Months Inactive by County'!$C$26</f>
        <v>146</v>
      </c>
      <c r="D13">
        <f>'[18]6+ Months Inactive by County'!$C$26</f>
        <v>155</v>
      </c>
      <c r="E13">
        <f>'[19]6+ Months Inactive by County'!$C$26</f>
        <v>159</v>
      </c>
      <c r="F13">
        <f>'[20]6+ Months Inactive by County'!$C$26</f>
        <v>149</v>
      </c>
      <c r="G13">
        <f>'[21]6+ Months Inactive by County'!$C$26</f>
        <v>157</v>
      </c>
      <c r="H13">
        <f>'[22]6+ Months Inactive by County'!$C$26</f>
        <v>164</v>
      </c>
      <c r="I13">
        <f>'[23]6+ Months Inactive by County'!$C$26</f>
        <v>99</v>
      </c>
      <c r="J13">
        <f>'[24]6+ Months Inactive by County'!$C$26</f>
        <v>40</v>
      </c>
      <c r="K13">
        <f>'[25]6+ Months Inactive by County'!$C$26</f>
        <v>33</v>
      </c>
      <c r="L13">
        <f>'[26]6+ Months Inactive by County'!$C$26</f>
        <v>36</v>
      </c>
      <c r="M13">
        <f>'[27]6+ Months Inactive by County'!$C$26</f>
        <v>25</v>
      </c>
    </row>
    <row r="14" spans="1:13" x14ac:dyDescent="0.25">
      <c r="A14" s="2" t="s">
        <v>3</v>
      </c>
      <c r="B14" s="7">
        <f>'[13]February 2017'!$E$17</f>
        <v>10</v>
      </c>
      <c r="C14" s="7">
        <f>'[37]4th Circuit Summary 3.17'!$H$18</f>
        <v>10</v>
      </c>
      <c r="D14" s="7">
        <f>'[13]April 2017'!$E$17</f>
        <v>12</v>
      </c>
      <c r="E14" s="7">
        <f>'[38]4th Circuit Summary 5.17'!$H$18</f>
        <v>13</v>
      </c>
      <c r="F14" s="7">
        <f>'[38]4th Circuit Summary 6.17'!$H$18</f>
        <v>14</v>
      </c>
      <c r="G14" s="7">
        <f>'[38]4th Circuit Summary 7.17'!$H$18</f>
        <v>14</v>
      </c>
      <c r="H14" s="7">
        <f>'[38]4th Circuit Summary 8.17'!$H$18</f>
        <v>14</v>
      </c>
      <c r="I14" s="7">
        <f>'[38]4th Circuit Summary 9.17'!$H$18</f>
        <v>11</v>
      </c>
      <c r="J14" s="7">
        <f>'[38]4th Circuit Summary 10.17'!$H$18</f>
        <v>10</v>
      </c>
      <c r="K14" s="7">
        <f>'[38]4th Circuit Summary 11.17'!$H$18</f>
        <v>10</v>
      </c>
      <c r="L14" s="7">
        <f>'[38]4th Circuit Summary 12.17'!$H$18</f>
        <v>10</v>
      </c>
      <c r="M14" s="7">
        <f>'[39]4th Circuit Summary 1.18'!$H$18</f>
        <v>10</v>
      </c>
    </row>
    <row r="16" spans="1:13" s="5" customFormat="1" x14ac:dyDescent="0.25">
      <c r="B16" s="6">
        <v>42767</v>
      </c>
      <c r="C16" s="6">
        <v>42795</v>
      </c>
      <c r="D16" s="6">
        <v>42826</v>
      </c>
      <c r="E16" s="6">
        <v>42856</v>
      </c>
      <c r="F16" s="6">
        <v>42887</v>
      </c>
      <c r="G16" s="6">
        <v>42917</v>
      </c>
      <c r="H16" s="6">
        <v>42948</v>
      </c>
      <c r="I16" s="6">
        <v>42979</v>
      </c>
      <c r="J16" s="6">
        <v>43009</v>
      </c>
      <c r="K16" s="6">
        <v>43040</v>
      </c>
      <c r="L16" s="6">
        <v>43070</v>
      </c>
      <c r="M16" s="6">
        <v>43101</v>
      </c>
    </row>
    <row r="17" spans="1:13" x14ac:dyDescent="0.25">
      <c r="A17" s="5" t="s">
        <v>4</v>
      </c>
      <c r="B17" s="7">
        <f>'[13]February 2017'!$E$18</f>
        <v>2</v>
      </c>
      <c r="C17" s="7">
        <f>'[37]4th Circuit Summary 3.17'!$H$19</f>
        <v>14</v>
      </c>
      <c r="D17" s="7">
        <f>'[13]April 2017'!$E$18</f>
        <v>7</v>
      </c>
      <c r="E17" s="7">
        <f>'[38]4th Circuit Summary 5.17'!$H$19</f>
        <v>20</v>
      </c>
      <c r="F17" s="7">
        <f>'[38]4th Circuit Summary 6.17'!$H$19</f>
        <v>20</v>
      </c>
      <c r="G17" s="7">
        <f>'[38]4th Circuit Summary 7.17'!$H$19</f>
        <v>1</v>
      </c>
      <c r="H17" s="7">
        <f>'[38]4th Circuit Summary 8.17'!$H$19</f>
        <v>16</v>
      </c>
      <c r="I17" s="7">
        <f>'[38]4th Circuit Summary 9.17'!$H$19</f>
        <v>0</v>
      </c>
      <c r="J17" s="7">
        <f>'[38]4th Circuit Summary 10.17'!$H$19</f>
        <v>10</v>
      </c>
      <c r="K17" s="7">
        <f>'[38]4th Circuit Summary 11.17'!$H$19</f>
        <v>17</v>
      </c>
      <c r="L17" s="7">
        <f>'[38]4th Circuit Summary 12.17'!$H$19</f>
        <v>5</v>
      </c>
      <c r="M17" s="7">
        <f>'[39]4th Circuit Summary 1.18'!$H$19</f>
        <v>24</v>
      </c>
    </row>
    <row r="18" spans="1:13" x14ac:dyDescent="0.25">
      <c r="A18" s="5" t="s">
        <v>5</v>
      </c>
      <c r="B18" s="7">
        <f>'[13]February 2017'!$E$19</f>
        <v>15</v>
      </c>
      <c r="C18" s="7">
        <f>'[13]March 2017'!$E$19</f>
        <v>20</v>
      </c>
      <c r="D18" s="7">
        <f>'[13]April 2017'!$E$19</f>
        <v>4</v>
      </c>
      <c r="E18" s="7">
        <f>'[38]4th Circuit Summary 5.17'!$H$20</f>
        <v>6</v>
      </c>
      <c r="F18" s="7">
        <f>'[38]4th Circuit Summary 6.17'!$H$20</f>
        <v>19</v>
      </c>
      <c r="G18" s="7">
        <f>'[38]4th Circuit Summary 7.17'!$H$20</f>
        <v>0</v>
      </c>
      <c r="H18" s="7">
        <f>'[38]4th Circuit Summary 8.17'!$H$20</f>
        <v>2</v>
      </c>
      <c r="I18" s="7">
        <f>'[38]4th Circuit Summary 9.17'!$H$20</f>
        <v>75</v>
      </c>
      <c r="J18" s="7">
        <f>'[38]4th Circuit Summary 10.17'!$H$20</f>
        <v>75</v>
      </c>
      <c r="K18" s="7">
        <f>'[38]4th Circuit Summary 11.17'!$H$20</f>
        <v>17</v>
      </c>
      <c r="L18" s="7">
        <f>'[38]4th Circuit Summary 12.17'!$H$20</f>
        <v>5</v>
      </c>
      <c r="M18" s="7">
        <f>'[39]4th Circuit Summary 1.18'!$H$20</f>
        <v>24</v>
      </c>
    </row>
  </sheetData>
  <pageMargins left="0.25" right="0.25" top="0.75" bottom="0.75" header="0.3" footer="0.3"/>
  <pageSetup scale="91" orientation="landscape" r:id="rId1"/>
  <headerFooter>
    <oddHeader>&amp;C&amp;"-,Bold"Circuit 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2:N47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1.85546875" customWidth="1"/>
  </cols>
  <sheetData>
    <row r="2" spans="2:14" x14ac:dyDescent="0.25">
      <c r="B2" s="2" t="s">
        <v>38</v>
      </c>
      <c r="N2" s="17" t="str">
        <f>'Statewide Charts FY 17-18'!N2</f>
        <v>January 2018</v>
      </c>
    </row>
    <row r="24" spans="2:14" x14ac:dyDescent="0.25">
      <c r="B24" s="2" t="str">
        <f>B2</f>
        <v>Circuit 4</v>
      </c>
      <c r="N24" s="17" t="str">
        <f>'Statewide Charts FY 17-18'!N2</f>
        <v>January 2018</v>
      </c>
    </row>
    <row r="46" spans="2:14" x14ac:dyDescent="0.25">
      <c r="B46" s="2" t="str">
        <f>B2</f>
        <v>Circuit 4</v>
      </c>
      <c r="N46" s="17" t="str">
        <f>'Statewide Charts FY 17-18'!N2</f>
        <v>January 2018</v>
      </c>
    </row>
    <row r="47" spans="2:14" x14ac:dyDescent="0.25">
      <c r="B47" s="2"/>
    </row>
  </sheetData>
  <pageMargins left="0.75" right="0.25" top="0.55000000000000004" bottom="0.25" header="0" footer="0"/>
  <pageSetup scale="73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18"/>
  <sheetViews>
    <sheetView view="pageLayout" zoomScaleNormal="100" workbookViewId="0">
      <selection activeCell="M2" sqref="M2"/>
    </sheetView>
  </sheetViews>
  <sheetFormatPr defaultRowHeight="15" x14ac:dyDescent="0.25"/>
  <cols>
    <col min="1" max="1" width="43.7109375" style="2" bestFit="1" customWidth="1"/>
    <col min="2" max="2" width="7.140625" customWidth="1"/>
    <col min="3" max="3" width="7.28515625" bestFit="1" customWidth="1"/>
    <col min="4" max="4" width="6.85546875" bestFit="1" customWidth="1"/>
    <col min="5" max="5" width="7.5703125" bestFit="1" customWidth="1"/>
    <col min="6" max="6" width="6.7109375" bestFit="1" customWidth="1"/>
    <col min="7" max="7" width="6.140625" bestFit="1" customWidth="1"/>
    <col min="8" max="8" width="7.140625" bestFit="1" customWidth="1"/>
    <col min="9" max="13" width="7.140625" customWidth="1"/>
  </cols>
  <sheetData>
    <row r="1" spans="1:13" s="2" customFormat="1" x14ac:dyDescent="0.25">
      <c r="B1" s="1">
        <v>42767</v>
      </c>
      <c r="C1" s="1">
        <v>42795</v>
      </c>
      <c r="D1" s="1">
        <v>42826</v>
      </c>
      <c r="E1" s="1">
        <v>42856</v>
      </c>
      <c r="F1" s="1">
        <v>42887</v>
      </c>
      <c r="G1" s="1">
        <v>42917</v>
      </c>
      <c r="H1" s="1">
        <v>42948</v>
      </c>
      <c r="I1" s="1">
        <v>42979</v>
      </c>
      <c r="J1" s="1">
        <v>43009</v>
      </c>
      <c r="K1" s="1">
        <v>43040</v>
      </c>
      <c r="L1" s="1">
        <v>43070</v>
      </c>
      <c r="M1" s="1">
        <v>43101</v>
      </c>
    </row>
    <row r="2" spans="1:13" x14ac:dyDescent="0.25">
      <c r="A2" s="2" t="s">
        <v>31</v>
      </c>
      <c r="B2" s="3">
        <f>[1]Sheet1!$R$43</f>
        <v>2067</v>
      </c>
      <c r="C2" s="3">
        <f>[2]Sheet1!$R$43</f>
        <v>2046</v>
      </c>
      <c r="D2" s="3">
        <f>[3]Sheet1!$R$43</f>
        <v>2115</v>
      </c>
      <c r="E2" s="3">
        <f>[4]Sheet1!$S$38</f>
        <v>2082</v>
      </c>
      <c r="F2" s="3">
        <f>[5]Sheet1!$S$38</f>
        <v>2099</v>
      </c>
      <c r="G2" s="3">
        <f>[6]Sheet1!$S$38</f>
        <v>2166</v>
      </c>
      <c r="H2" s="3">
        <f>[7]Sheet1!$S$38</f>
        <v>2165</v>
      </c>
      <c r="I2" s="3">
        <f>[8]Sheet1!$S$38</f>
        <v>2138</v>
      </c>
      <c r="J2" s="3">
        <f>[9]Sheet1!$S$38</f>
        <v>2158</v>
      </c>
      <c r="K2" s="3">
        <f>[10]Sheet1!$S$38</f>
        <v>2212</v>
      </c>
      <c r="L2" s="3">
        <f>[11]Sheet1!$S$38</f>
        <v>2166</v>
      </c>
      <c r="M2" s="3">
        <f>[12]Sheet1!$S$38</f>
        <v>2170</v>
      </c>
    </row>
    <row r="3" spans="1:13" x14ac:dyDescent="0.25">
      <c r="A3" s="2" t="s">
        <v>0</v>
      </c>
      <c r="B3" s="3">
        <f>'[13]February 2017'!$F$7</f>
        <v>1622</v>
      </c>
      <c r="C3" s="3">
        <f>'[40]5th Circuit Summary 3.17'!$B$7</f>
        <v>1608</v>
      </c>
      <c r="D3" s="3">
        <f>'[13]April 2017'!$F$7</f>
        <v>1636</v>
      </c>
      <c r="E3" s="3">
        <f>'[41]5th Circuit Summary 5.17'!$B$7</f>
        <v>1594</v>
      </c>
      <c r="F3" s="3">
        <f>'[41]5th Circuit Summary 6.17'!$B$7</f>
        <v>1534</v>
      </c>
      <c r="G3" s="3">
        <f>'[41]5th Circuit Summary 7.17'!$B$7</f>
        <v>1553</v>
      </c>
      <c r="H3" s="3">
        <f>'[41]5th Circuit Summary 8.17'!$B$7</f>
        <v>1537</v>
      </c>
      <c r="I3" s="3">
        <f>'[41]5th Circuit Summary 9.17'!$B$7</f>
        <v>1548</v>
      </c>
      <c r="J3" s="3">
        <f>'[41]5th Circuit Summary 10.17'!$B$7</f>
        <v>1566</v>
      </c>
      <c r="K3" s="3">
        <f>'[41]5th Circuit Summary 11.17'!$B$7</f>
        <v>1622</v>
      </c>
      <c r="L3" s="3">
        <f>'[41]5th Circuit Summary 12.17'!$B$7</f>
        <v>1614</v>
      </c>
      <c r="M3" s="3">
        <f>'[42]5th Circuit Summary 1.18'!$B$7</f>
        <v>1598</v>
      </c>
    </row>
    <row r="4" spans="1:13" x14ac:dyDescent="0.25">
      <c r="A4" s="2" t="s">
        <v>1</v>
      </c>
      <c r="B4" s="3">
        <f>'[13]February 2017'!$F$11+'[13]February 2017'!$F$13</f>
        <v>1374</v>
      </c>
      <c r="C4" s="3">
        <f>'[40]5th Circuit Summary 3.17'!$B$16</f>
        <v>1365</v>
      </c>
      <c r="D4" s="3">
        <f>'[13]April 2017'!$F$11+'[13]April 2017'!$F$13</f>
        <v>1370</v>
      </c>
      <c r="E4" s="3">
        <f>'[41]5th Circuit Summary 5.17'!$B$16</f>
        <v>1364</v>
      </c>
      <c r="F4" s="3">
        <f>'[41]5th Circuit Summary 6.17'!$B$16</f>
        <v>1323</v>
      </c>
      <c r="G4" s="3">
        <f>'[41]5th Circuit Summary 7.17'!$B$16</f>
        <v>1339</v>
      </c>
      <c r="H4" s="3">
        <f>'[41]5th Circuit Summary 8.17'!$B$16</f>
        <v>1342</v>
      </c>
      <c r="I4" s="3">
        <f>'[41]5th Circuit Summary 9.17'!$B$16</f>
        <v>1338</v>
      </c>
      <c r="J4" s="3">
        <f>'[41]5th Circuit Summary 10.17'!$B$16</f>
        <v>1374</v>
      </c>
      <c r="K4" s="3">
        <f>'[41]5th Circuit Summary 11.17'!$B$16</f>
        <v>1426</v>
      </c>
      <c r="L4" s="3">
        <f>'[41]5th Circuit Summary 12.17'!$B$16</f>
        <v>1384</v>
      </c>
      <c r="M4" s="3">
        <f>'[42]5th Circuit Summary 1.18'!$B$16</f>
        <v>1379</v>
      </c>
    </row>
    <row r="5" spans="1:13" x14ac:dyDescent="0.25">
      <c r="A5" s="2" t="s">
        <v>6</v>
      </c>
      <c r="B5" s="3">
        <f>'[13]February 2017'!$F$9</f>
        <v>243</v>
      </c>
      <c r="C5" s="3">
        <f>'[40]5th Circuit Summary 3.17'!$B$9</f>
        <v>233</v>
      </c>
      <c r="D5" s="3">
        <f>'[13]April 2017'!$F$9</f>
        <v>261</v>
      </c>
      <c r="E5" s="3">
        <f>'[41]5th Circuit Summary 5.17'!$B$9</f>
        <v>222</v>
      </c>
      <c r="F5" s="3">
        <f>'[41]5th Circuit Summary 6.17'!$B$9</f>
        <v>210</v>
      </c>
      <c r="G5" s="3">
        <f>'[41]5th Circuit Summary 7.17'!$B$9</f>
        <v>200</v>
      </c>
      <c r="H5" s="3">
        <f>'[41]5th Circuit Summary 8.17'!$B$9</f>
        <v>193</v>
      </c>
      <c r="I5" s="3">
        <f>'[41]5th Circuit Summary 9.17'!$B$9</f>
        <v>201</v>
      </c>
      <c r="J5" s="3">
        <f>'[41]5th Circuit Summary 10.17'!$B$9</f>
        <v>185</v>
      </c>
      <c r="K5" s="3">
        <f>'[41]5th Circuit Summary 11.17'!$B$9</f>
        <v>182</v>
      </c>
      <c r="L5" s="3">
        <f>'[41]5th Circuit Summary 12.17'!$B$9</f>
        <v>219</v>
      </c>
      <c r="M5" s="3">
        <f>'[42]5th Circuit Summary 1.18'!$B$9</f>
        <v>201</v>
      </c>
    </row>
    <row r="6" spans="1:13" x14ac:dyDescent="0.25">
      <c r="A6" s="2" t="s">
        <v>7</v>
      </c>
      <c r="B6" s="3">
        <f t="shared" ref="B6:M6" si="0">B3-(B4+B5)</f>
        <v>5</v>
      </c>
      <c r="C6" s="3">
        <f t="shared" si="0"/>
        <v>10</v>
      </c>
      <c r="D6" s="3">
        <f t="shared" si="0"/>
        <v>5</v>
      </c>
      <c r="E6" s="3">
        <f t="shared" si="0"/>
        <v>8</v>
      </c>
      <c r="F6" s="3">
        <f t="shared" si="0"/>
        <v>1</v>
      </c>
      <c r="G6" s="3">
        <f t="shared" si="0"/>
        <v>14</v>
      </c>
      <c r="H6" s="3">
        <f t="shared" si="0"/>
        <v>2</v>
      </c>
      <c r="I6" s="3">
        <f t="shared" si="0"/>
        <v>9</v>
      </c>
      <c r="J6" s="3">
        <f t="shared" si="0"/>
        <v>7</v>
      </c>
      <c r="K6" s="3">
        <f t="shared" si="0"/>
        <v>14</v>
      </c>
      <c r="L6" s="3">
        <f t="shared" si="0"/>
        <v>11</v>
      </c>
      <c r="M6" s="3">
        <f t="shared" si="0"/>
        <v>18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42767</v>
      </c>
      <c r="C8" s="1">
        <v>42795</v>
      </c>
      <c r="D8" s="1">
        <v>42826</v>
      </c>
      <c r="E8" s="1">
        <v>42856</v>
      </c>
      <c r="F8" s="1">
        <v>42887</v>
      </c>
      <c r="G8" s="1">
        <v>42917</v>
      </c>
      <c r="H8" s="1">
        <v>42948</v>
      </c>
      <c r="I8" s="1">
        <v>42979</v>
      </c>
      <c r="J8" s="1">
        <v>43009</v>
      </c>
      <c r="K8" s="1">
        <v>43040</v>
      </c>
      <c r="L8" s="1">
        <v>43070</v>
      </c>
      <c r="M8" s="1">
        <v>43101</v>
      </c>
    </row>
    <row r="9" spans="1:13" x14ac:dyDescent="0.25">
      <c r="A9" s="2" t="s">
        <v>2</v>
      </c>
      <c r="B9" s="3">
        <f>'[13]February 2017'!$F$20+'[13]February 2017'!$F$19</f>
        <v>768</v>
      </c>
      <c r="C9" s="3">
        <f>'[40]5th Circuit Summary 3.17'!$G$21</f>
        <v>779</v>
      </c>
      <c r="D9" s="3">
        <f>'[13]April 2017'!$F$20+'[13]April 2017'!$F$19</f>
        <v>768</v>
      </c>
      <c r="E9" s="3">
        <f>'[41]5th Circuit Summary 5.17'!$G$21</f>
        <v>762</v>
      </c>
      <c r="F9" s="3">
        <f>'[41]5th Circuit Summary 6.17'!$G$21</f>
        <v>759</v>
      </c>
      <c r="G9" s="3">
        <f>'[41]5th Circuit Summary 7.17'!$G$21</f>
        <v>759</v>
      </c>
      <c r="H9" s="3">
        <f>'[41]5th Circuit Summary 8.17'!$G$21</f>
        <v>776</v>
      </c>
      <c r="I9" s="3">
        <f>'[41]5th Circuit Summary 9.17'!$G$21</f>
        <v>753</v>
      </c>
      <c r="J9" s="3">
        <f>'[41]5th Circuit Summary 10.17'!$G$21</f>
        <v>779</v>
      </c>
      <c r="K9" s="3">
        <f>'[41]5th Circuit Summary 11.17'!$G$21</f>
        <v>793</v>
      </c>
      <c r="L9" s="3">
        <f>'[41]5th Circuit Summary 12.17'!$G$21</f>
        <v>787</v>
      </c>
      <c r="M9" s="3">
        <f>'[42]5th Circuit Summary 1.18'!$G$21</f>
        <v>783</v>
      </c>
    </row>
    <row r="10" spans="1:13" x14ac:dyDescent="0.25">
      <c r="A10" s="2" t="s">
        <v>58</v>
      </c>
      <c r="B10" s="3">
        <f>'[13]February 2017'!$F$15+'[13]February 2017'!$F$16+'[13]February 2017'!$F$19</f>
        <v>616</v>
      </c>
      <c r="C10" s="3">
        <f>'[40]5th Circuit Summary 3.17'!$G$16</f>
        <v>628</v>
      </c>
      <c r="D10" s="3">
        <f>'[13]April 2017'!$F$15+'[13]April 2017'!$F$16+'[13]April 2017'!$F$19</f>
        <v>618</v>
      </c>
      <c r="E10" s="3">
        <f>'[41]5th Circuit Summary 5.17'!$G$16</f>
        <v>612</v>
      </c>
      <c r="F10" s="3">
        <f>'[41]5th Circuit Summary 6.17'!$G$16</f>
        <v>612</v>
      </c>
      <c r="G10" s="3">
        <f>'[41]5th Circuit Summary 7.17'!$G$16</f>
        <v>613</v>
      </c>
      <c r="H10" s="3">
        <f>'[41]5th Circuit Summary 8.17'!$G$16</f>
        <v>631</v>
      </c>
      <c r="I10" s="3">
        <f>'[41]5th Circuit Summary 9.17'!$G$16</f>
        <v>625</v>
      </c>
      <c r="J10" s="3">
        <f>'[41]5th Circuit Summary 10.17'!$G$16</f>
        <v>651</v>
      </c>
      <c r="K10" s="3">
        <f>'[41]5th Circuit Summary 11.17'!$G$16</f>
        <v>665</v>
      </c>
      <c r="L10" s="3">
        <f>'[41]5th Circuit Summary 12.17'!$G$16</f>
        <v>659</v>
      </c>
      <c r="M10" s="3">
        <f>'[42]5th Circuit Summary 1.18'!$G$16</f>
        <v>657</v>
      </c>
    </row>
    <row r="11" spans="1:13" x14ac:dyDescent="0.25">
      <c r="A11" s="2" t="s">
        <v>59</v>
      </c>
      <c r="B11" s="3">
        <f>'[13]February 2017'!$F$15</f>
        <v>470</v>
      </c>
      <c r="C11" s="3">
        <f>'[40]5th Circuit Summary 3.17'!$H$16</f>
        <v>492</v>
      </c>
      <c r="D11" s="3">
        <f>'[13]April 2017'!$F$15</f>
        <v>485</v>
      </c>
      <c r="E11" s="3">
        <f>'[41]5th Circuit Summary 5.17'!$H$16</f>
        <v>489</v>
      </c>
      <c r="F11" s="3">
        <f>'[41]5th Circuit Summary 6.17'!$H$16</f>
        <v>487</v>
      </c>
      <c r="G11" s="3">
        <f>'[41]5th Circuit Summary 7.17'!$H$16</f>
        <v>476</v>
      </c>
      <c r="H11" s="3">
        <f>'[41]5th Circuit Summary 8.17'!$H$16</f>
        <v>483</v>
      </c>
      <c r="I11" s="3">
        <f>'[41]5th Circuit Summary 9.17'!$H$16</f>
        <v>481</v>
      </c>
      <c r="J11" s="3">
        <f>'[41]5th Circuit Summary 10.17'!$H$16</f>
        <v>496</v>
      </c>
      <c r="K11" s="3">
        <f>'[41]5th Circuit Summary 11.17'!$H$16</f>
        <v>512</v>
      </c>
      <c r="L11" s="3">
        <f>'[41]5th Circuit Summary 12.17'!$H$16</f>
        <v>502</v>
      </c>
      <c r="M11" s="3">
        <f>'[42]5th Circuit Summary 1.18'!$H$16</f>
        <v>507</v>
      </c>
    </row>
    <row r="12" spans="1:13" x14ac:dyDescent="0.25">
      <c r="A12" s="2" t="s">
        <v>60</v>
      </c>
      <c r="B12" s="3">
        <f>'[13]February 2017'!$F$16+'[13]February 2017'!$F$19</f>
        <v>146</v>
      </c>
      <c r="C12" s="3">
        <f>'[40]5th Circuit Summary 3.17'!$G$17</f>
        <v>136</v>
      </c>
      <c r="D12" s="3">
        <f>'[13]April 2017'!$F$16+'[13]April 2017'!$F$19</f>
        <v>133</v>
      </c>
      <c r="E12" s="3">
        <f>'[41]5th Circuit Summary 5.17'!$G$17</f>
        <v>123</v>
      </c>
      <c r="F12" s="3">
        <f>'[41]5th Circuit Summary 6.17'!$G$17</f>
        <v>125</v>
      </c>
      <c r="G12" s="3">
        <f>'[41]5th Circuit Summary 7.17'!$G$17</f>
        <v>137</v>
      </c>
      <c r="H12" s="3">
        <f>'[41]5th Circuit Summary 8.17'!$G$17</f>
        <v>148</v>
      </c>
      <c r="I12" s="3">
        <f>'[41]5th Circuit Summary 9.17'!$G$17</f>
        <v>144</v>
      </c>
      <c r="J12" s="3">
        <f>'[41]5th Circuit Summary 10.17'!$G$17</f>
        <v>155</v>
      </c>
      <c r="K12" s="3">
        <f>'[41]5th Circuit Summary 11.17'!$G$17</f>
        <v>153</v>
      </c>
      <c r="L12" s="3">
        <f>'[41]5th Circuit Summary 12.17'!$G$17</f>
        <v>157</v>
      </c>
      <c r="M12" s="3">
        <f>'[42]5th Circuit Summary 1.18'!$G$17</f>
        <v>150</v>
      </c>
    </row>
    <row r="13" spans="1:13" x14ac:dyDescent="0.25">
      <c r="A13" s="2" t="s">
        <v>61</v>
      </c>
      <c r="B13">
        <f>'[16]6+ Months Inactive by County'!$C$32</f>
        <v>38</v>
      </c>
      <c r="C13">
        <f>'[17]6+ Months Inactive by County'!$C$32</f>
        <v>41</v>
      </c>
      <c r="D13">
        <f>'[18]6+ Months Inactive by County'!$C$32</f>
        <v>45</v>
      </c>
      <c r="E13">
        <f>'[19]6+ Months Inactive by County'!$C$32</f>
        <v>37</v>
      </c>
      <c r="F13">
        <f>'[20]6+ Months Inactive by County'!$C$32</f>
        <v>39</v>
      </c>
      <c r="G13">
        <f>'[21]6+ Months Inactive by County'!$C$32</f>
        <v>43</v>
      </c>
      <c r="H13">
        <f>'[22]6+ Months Inactive by County'!$C$32</f>
        <v>39</v>
      </c>
      <c r="I13">
        <f>'[23]6+ Months Inactive by County'!$C$32</f>
        <v>51</v>
      </c>
      <c r="J13">
        <f>'[24]6+ Months Inactive by County'!$C$32</f>
        <v>64</v>
      </c>
      <c r="K13">
        <f>'[25]6+ Months Inactive by County'!$C$32</f>
        <v>61</v>
      </c>
      <c r="L13">
        <f>'[26]6+ Months Inactive by County'!$C$32</f>
        <v>76</v>
      </c>
      <c r="M13">
        <f>'[27]6+ Months Inactive by County'!$C$32</f>
        <v>79</v>
      </c>
    </row>
    <row r="14" spans="1:13" x14ac:dyDescent="0.25">
      <c r="A14" s="2" t="s">
        <v>3</v>
      </c>
      <c r="B14" s="3">
        <f>'[13]February 2017'!$F$17</f>
        <v>152</v>
      </c>
      <c r="C14" s="3">
        <f>'[40]5th Circuit Summary 3.17'!$H$18</f>
        <v>151</v>
      </c>
      <c r="D14" s="3">
        <f>'[13]April 2017'!$F$17</f>
        <v>150</v>
      </c>
      <c r="E14" s="3">
        <f>'[41]5th Circuit Summary 5.17'!$H$18</f>
        <v>150</v>
      </c>
      <c r="F14" s="3">
        <f>'[41]5th Circuit Summary 6.17'!$H$18</f>
        <v>147</v>
      </c>
      <c r="G14" s="3">
        <f>'[41]5th Circuit Summary 7.17'!$H$18</f>
        <v>146</v>
      </c>
      <c r="H14" s="3">
        <f>'[41]5th Circuit Summary 8.17'!$H$18</f>
        <v>145</v>
      </c>
      <c r="I14" s="3">
        <f>'[41]5th Circuit Summary 9.17'!$H$18</f>
        <v>128</v>
      </c>
      <c r="J14" s="3">
        <f>'[41]5th Circuit Summary 10.17'!$H$18</f>
        <v>128</v>
      </c>
      <c r="K14" s="3">
        <f>'[41]5th Circuit Summary 11.17'!$H$18</f>
        <v>128</v>
      </c>
      <c r="L14" s="3">
        <f>'[41]5th Circuit Summary 12.17'!$H$18</f>
        <v>128</v>
      </c>
      <c r="M14" s="3">
        <f>'[42]5th Circuit Summary 1.18'!$H$18</f>
        <v>126</v>
      </c>
    </row>
    <row r="16" spans="1:13" s="2" customFormat="1" x14ac:dyDescent="0.25">
      <c r="B16" s="1">
        <v>42767</v>
      </c>
      <c r="C16" s="1">
        <v>42795</v>
      </c>
      <c r="D16" s="1">
        <v>42826</v>
      </c>
      <c r="E16" s="1">
        <v>42856</v>
      </c>
      <c r="F16" s="1">
        <v>42887</v>
      </c>
      <c r="G16" s="1">
        <v>42917</v>
      </c>
      <c r="H16" s="1">
        <v>42948</v>
      </c>
      <c r="I16" s="1">
        <v>42979</v>
      </c>
      <c r="J16" s="1">
        <v>43009</v>
      </c>
      <c r="K16" s="1">
        <v>43040</v>
      </c>
      <c r="L16" s="1">
        <v>43070</v>
      </c>
      <c r="M16" s="1">
        <v>43101</v>
      </c>
    </row>
    <row r="17" spans="1:13" x14ac:dyDescent="0.25">
      <c r="A17" s="2" t="s">
        <v>4</v>
      </c>
      <c r="B17" s="3">
        <f>'[13]February 2017'!$F$18</f>
        <v>24</v>
      </c>
      <c r="C17" s="3">
        <f>'[40]5th Circuit Summary 3.17'!$H$19</f>
        <v>14</v>
      </c>
      <c r="D17" s="3">
        <f>'[13]April 2017'!$F$18</f>
        <v>8</v>
      </c>
      <c r="E17" s="3">
        <f>'[41]5th Circuit Summary 5.17'!$H$19</f>
        <v>13</v>
      </c>
      <c r="F17" s="3">
        <f>'[41]5th Circuit Summary 6.17'!$H$19</f>
        <v>15</v>
      </c>
      <c r="G17" s="3">
        <f>'[41]5th Circuit Summary 7.17'!$H$19</f>
        <v>10</v>
      </c>
      <c r="H17" s="3">
        <f>'[41]5th Circuit Summary 8.17'!$H$19</f>
        <v>17</v>
      </c>
      <c r="I17" s="3">
        <f>'[41]5th Circuit Summary 9.17'!$H$19</f>
        <v>2</v>
      </c>
      <c r="J17" s="3">
        <f>'[41]5th Circuit Summary 10.17'!$H$19</f>
        <v>27</v>
      </c>
      <c r="K17" s="3">
        <f>'[41]5th Circuit Summary 11.17'!$H$19</f>
        <v>16</v>
      </c>
      <c r="L17" s="3">
        <f>'[41]5th Circuit Summary 12.17'!$H$19</f>
        <v>2</v>
      </c>
      <c r="M17" s="3">
        <f>'[42]5th Circuit Summary 1.18'!$H$19</f>
        <v>5</v>
      </c>
    </row>
    <row r="18" spans="1:13" x14ac:dyDescent="0.25">
      <c r="A18" s="2" t="s">
        <v>5</v>
      </c>
      <c r="B18" s="3">
        <f>'[13]February 2017'!$F$19</f>
        <v>9</v>
      </c>
      <c r="C18" s="3">
        <f>'[40]5th Circuit Summary 3.17'!$H$20</f>
        <v>17</v>
      </c>
      <c r="D18" s="3">
        <f>'[13]April 2017'!$F$19</f>
        <v>13</v>
      </c>
      <c r="E18" s="3">
        <f>'[41]5th Circuit Summary 5.17'!$H$20</f>
        <v>13</v>
      </c>
      <c r="F18" s="3">
        <f>'[41]5th Circuit Summary 6.17'!$H$20</f>
        <v>11</v>
      </c>
      <c r="G18" s="3">
        <f>'[41]5th Circuit Summary 7.17'!$H$20</f>
        <v>0</v>
      </c>
      <c r="H18" s="3">
        <f>'[41]5th Circuit Summary 8.17'!$H$20</f>
        <v>9</v>
      </c>
      <c r="I18" s="3">
        <f>'[41]5th Circuit Summary 9.17'!$H$20</f>
        <v>0</v>
      </c>
      <c r="J18" s="3">
        <f>'[41]5th Circuit Summary 10.17'!$H$20</f>
        <v>0</v>
      </c>
      <c r="K18" s="3">
        <f>'[41]5th Circuit Summary 11.17'!$H$20</f>
        <v>8</v>
      </c>
      <c r="L18" s="3">
        <f>'[41]5th Circuit Summary 12.17'!$H$20</f>
        <v>7</v>
      </c>
      <c r="M18" s="3">
        <f>'[42]5th Circuit Summary 1.18'!$H$20</f>
        <v>4</v>
      </c>
    </row>
  </sheetData>
  <pageMargins left="0.25" right="0.25" top="0.75" bottom="0.75" header="0.3" footer="0.3"/>
  <pageSetup scale="91" orientation="landscape" r:id="rId1"/>
  <headerFooter>
    <oddHeader>&amp;C&amp;"-,Bold"Circuit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5"/>
  <sheetViews>
    <sheetView showRuler="0" view="pageLayout" zoomScaleNormal="100" workbookViewId="0">
      <selection activeCell="M2" sqref="M2"/>
    </sheetView>
  </sheetViews>
  <sheetFormatPr defaultRowHeight="15" x14ac:dyDescent="0.25"/>
  <cols>
    <col min="1" max="1" width="43.7109375" style="2" bestFit="1" customWidth="1"/>
    <col min="2" max="2" width="6.85546875" customWidth="1"/>
    <col min="3" max="3" width="7.28515625" bestFit="1" customWidth="1"/>
    <col min="4" max="4" width="6.85546875" bestFit="1" customWidth="1"/>
    <col min="5" max="5" width="7.5703125" bestFit="1" customWidth="1"/>
    <col min="6" max="6" width="6.7109375" bestFit="1" customWidth="1"/>
    <col min="7" max="7" width="6.5703125" bestFit="1" customWidth="1"/>
    <col min="8" max="8" width="7.140625" bestFit="1" customWidth="1"/>
    <col min="9" max="13" width="7.140625" customWidth="1"/>
    <col min="14" max="14" width="20.7109375" bestFit="1" customWidth="1"/>
  </cols>
  <sheetData>
    <row r="1" spans="1:13" s="2" customFormat="1" x14ac:dyDescent="0.25">
      <c r="B1" s="1">
        <v>42767</v>
      </c>
      <c r="C1" s="1">
        <v>42795</v>
      </c>
      <c r="D1" s="1">
        <v>42826</v>
      </c>
      <c r="E1" s="1">
        <v>42856</v>
      </c>
      <c r="F1" s="1">
        <v>42887</v>
      </c>
      <c r="G1" s="1">
        <v>42917</v>
      </c>
      <c r="H1" s="1">
        <v>42948</v>
      </c>
      <c r="I1" s="1">
        <v>42979</v>
      </c>
      <c r="J1" s="1">
        <v>43009</v>
      </c>
      <c r="K1" s="1">
        <v>43040</v>
      </c>
      <c r="L1" s="1">
        <v>43070</v>
      </c>
      <c r="M1" s="1">
        <v>43101</v>
      </c>
    </row>
    <row r="2" spans="1:13" x14ac:dyDescent="0.25">
      <c r="A2" s="2" t="s">
        <v>31</v>
      </c>
      <c r="B2" s="3">
        <f>[1]Sheet1!$R$132</f>
        <v>32482</v>
      </c>
      <c r="C2" s="3">
        <f>[2]Sheet1!$R$132</f>
        <v>32435</v>
      </c>
      <c r="D2" s="3">
        <f>[3]Sheet1!$R$132</f>
        <v>32656</v>
      </c>
      <c r="E2" s="3">
        <f>[4]Sheet1!$S$112</f>
        <v>32546</v>
      </c>
      <c r="F2" s="3">
        <f>[5]Sheet1!$S$112</f>
        <v>32328</v>
      </c>
      <c r="G2" s="3">
        <f>[6]Sheet1!$S$112</f>
        <v>32431</v>
      </c>
      <c r="H2" s="3">
        <f>[7]Sheet1!$S$112</f>
        <v>32831</v>
      </c>
      <c r="I2" s="3">
        <f>[8]Sheet1!$S$112</f>
        <v>32759</v>
      </c>
      <c r="J2" s="3">
        <f>[9]Sheet1!$S$112</f>
        <v>32660</v>
      </c>
      <c r="K2" s="3">
        <f>[10]Sheet1!$S$112</f>
        <v>32396</v>
      </c>
      <c r="L2" s="3">
        <f>[11]Sheet1!$S$112</f>
        <v>32121</v>
      </c>
      <c r="M2" s="3">
        <f>[12]Sheet1!$S$112</f>
        <v>31942</v>
      </c>
    </row>
    <row r="3" spans="1:13" x14ac:dyDescent="0.25">
      <c r="A3" s="2" t="s">
        <v>0</v>
      </c>
      <c r="B3" s="3">
        <f>'[13]February 2017'!$W$7</f>
        <v>25648</v>
      </c>
      <c r="C3" s="3">
        <f>'[13]March 2017'!$W$7</f>
        <v>25492</v>
      </c>
      <c r="D3" s="3">
        <f>'[13]April 2017'!$W$7</f>
        <v>25697</v>
      </c>
      <c r="E3" s="3">
        <f>'[13]May 2017'!$W$7</f>
        <v>25777</v>
      </c>
      <c r="F3" s="3">
        <f>'[13]June 2017'!$W$7</f>
        <v>25418</v>
      </c>
      <c r="G3" s="3">
        <f>'[13]July 2017'!$W$7</f>
        <v>25423</v>
      </c>
      <c r="H3" s="3">
        <f>'[13]August 2017'!$W$7</f>
        <v>25550</v>
      </c>
      <c r="I3" s="3">
        <f>'[13]September 2017'!$W$7</f>
        <v>25590</v>
      </c>
      <c r="J3" s="3">
        <f>'[13]October 2017'!$W$7</f>
        <v>25615</v>
      </c>
      <c r="K3" s="3">
        <f>'[13]November 2017'!$W$7</f>
        <v>25232</v>
      </c>
      <c r="L3" s="3">
        <f>'[13]December 2017'!$W$7</f>
        <v>25340</v>
      </c>
      <c r="M3" s="3">
        <f>'[14]January 2018'!$W$6</f>
        <v>25280</v>
      </c>
    </row>
    <row r="4" spans="1:13" x14ac:dyDescent="0.25">
      <c r="A4" s="2" t="s">
        <v>1</v>
      </c>
      <c r="B4" s="3">
        <f>'[13]February 2017'!$W$11+'[13]February 2017'!$W$13</f>
        <v>18154</v>
      </c>
      <c r="C4" s="3">
        <f>'[13]March 2017'!$W$11+'[13]March 2017'!$W$13</f>
        <v>17924</v>
      </c>
      <c r="D4" s="3">
        <f>'[13]April 2017'!$W$11+'[13]April 2017'!$W$13</f>
        <v>17963</v>
      </c>
      <c r="E4" s="3">
        <f>'[13]May 2017'!$W$11+'[13]May 2017'!$W$13</f>
        <v>17977</v>
      </c>
      <c r="F4" s="3">
        <f>'[13]June 2017'!$W$11+'[13]June 2017'!$W$13</f>
        <v>17725</v>
      </c>
      <c r="G4" s="3">
        <f>'[13]July 2017'!$W$11+'[13]July 2017'!$W$13</f>
        <v>17513</v>
      </c>
      <c r="H4" s="3">
        <f>'[13]August 2017'!$W$11+'[13]August 2017'!$W$13</f>
        <v>17859</v>
      </c>
      <c r="I4" s="3">
        <f>'[13]September 2017'!$W$11+'[13]September 2017'!$W$13</f>
        <v>17658</v>
      </c>
      <c r="J4" s="3">
        <f>'[13]October 2017'!$W$11+'[13]October 2017'!$W$13</f>
        <v>17951</v>
      </c>
      <c r="K4" s="3">
        <f>'[13]November 2017'!$W$11+'[13]November 2017'!$W$13</f>
        <v>17768</v>
      </c>
      <c r="L4" s="3">
        <f>'[13]December 2017'!$W$11+'[13]December 2017'!$W$13</f>
        <v>17557</v>
      </c>
      <c r="M4" s="3">
        <f>'[14]January 2018'!$W$10+'[14]January 2018'!$W$12</f>
        <v>17691</v>
      </c>
    </row>
    <row r="5" spans="1:13" x14ac:dyDescent="0.25">
      <c r="A5" s="2" t="s">
        <v>6</v>
      </c>
      <c r="B5" s="3">
        <f>'[13]February 2017'!$W$9</f>
        <v>7364</v>
      </c>
      <c r="C5" s="3">
        <f>'[13]March 2017'!$W$9</f>
        <v>7394</v>
      </c>
      <c r="D5" s="3">
        <f>'[13]April 2017'!$W$9</f>
        <v>7613</v>
      </c>
      <c r="E5" s="3">
        <f>'[13]May 2017'!$W$9</f>
        <v>7671</v>
      </c>
      <c r="F5" s="3">
        <f>'[13]June 2017'!$W$9</f>
        <v>7564</v>
      </c>
      <c r="G5" s="3">
        <f>'[13]July 2017'!$W$9</f>
        <v>7786</v>
      </c>
      <c r="H5" s="3">
        <f>'[13]August 2017'!$W$9</f>
        <v>7595</v>
      </c>
      <c r="I5" s="3">
        <f>'[13]September 2017'!$W$9</f>
        <v>7797</v>
      </c>
      <c r="J5" s="3">
        <f>'[13]October 2017'!$W$9</f>
        <v>7564</v>
      </c>
      <c r="K5" s="3">
        <f>'[13]November 2017'!$W$9</f>
        <v>7324</v>
      </c>
      <c r="L5" s="3">
        <f>'[13]December 2017'!$W$9</f>
        <v>7629</v>
      </c>
      <c r="M5" s="3">
        <f>'[14]January 2018'!$W$8</f>
        <v>7419</v>
      </c>
    </row>
    <row r="6" spans="1:13" x14ac:dyDescent="0.25">
      <c r="A6" s="2" t="s">
        <v>7</v>
      </c>
      <c r="B6" s="3">
        <f t="shared" ref="B6:M6" si="0">B3-(B4+B5)</f>
        <v>130</v>
      </c>
      <c r="C6" s="3">
        <f t="shared" si="0"/>
        <v>174</v>
      </c>
      <c r="D6" s="3">
        <f t="shared" si="0"/>
        <v>121</v>
      </c>
      <c r="E6" s="3">
        <f t="shared" si="0"/>
        <v>129</v>
      </c>
      <c r="F6" s="3">
        <f t="shared" si="0"/>
        <v>129</v>
      </c>
      <c r="G6" s="3">
        <f t="shared" si="0"/>
        <v>124</v>
      </c>
      <c r="H6" s="3">
        <f t="shared" si="0"/>
        <v>96</v>
      </c>
      <c r="I6" s="3">
        <f t="shared" si="0"/>
        <v>135</v>
      </c>
      <c r="J6" s="3">
        <f t="shared" si="0"/>
        <v>100</v>
      </c>
      <c r="K6" s="3">
        <f t="shared" si="0"/>
        <v>140</v>
      </c>
      <c r="L6" s="3">
        <f t="shared" si="0"/>
        <v>154</v>
      </c>
      <c r="M6" s="3">
        <f t="shared" si="0"/>
        <v>170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42767</v>
      </c>
      <c r="C8" s="1">
        <v>42795</v>
      </c>
      <c r="D8" s="1">
        <v>42826</v>
      </c>
      <c r="E8" s="1">
        <v>42856</v>
      </c>
      <c r="F8" s="1">
        <v>42887</v>
      </c>
      <c r="G8" s="1">
        <v>42917</v>
      </c>
      <c r="H8" s="1">
        <v>42948</v>
      </c>
      <c r="I8" s="1">
        <v>42979</v>
      </c>
      <c r="J8" s="1">
        <v>43009</v>
      </c>
      <c r="K8" s="1">
        <v>43040</v>
      </c>
      <c r="L8" s="1">
        <v>43070</v>
      </c>
      <c r="M8" s="1">
        <v>43101</v>
      </c>
    </row>
    <row r="9" spans="1:13" x14ac:dyDescent="0.25">
      <c r="A9" s="2" t="s">
        <v>2</v>
      </c>
      <c r="B9" s="3">
        <f>'[13]February 2017'!$W$20+'[13]February 2017'!$W$19</f>
        <v>10722</v>
      </c>
      <c r="C9" s="3">
        <f>'[13]March 2017'!$W$20+'[13]March 2017'!$W$19</f>
        <v>10937</v>
      </c>
      <c r="D9" s="3">
        <f>'[13]April 2017'!$W$20+'[13]April 2017'!$W$19</f>
        <v>10946</v>
      </c>
      <c r="E9" s="3">
        <f>'[13]May 2017'!$W$20+'[13]May 2017'!$W$19</f>
        <v>11003</v>
      </c>
      <c r="F9" s="3">
        <f>'[13]June 2017'!$W$20+'[13]June 2017'!$W$19</f>
        <v>11086</v>
      </c>
      <c r="G9" s="3">
        <f>'[13]July 2017'!$W$20+'[13]July 2017'!$W$19</f>
        <v>11075</v>
      </c>
      <c r="H9" s="3">
        <f>'[13]August 2017'!$W$20+'[13]August 2017'!$W$19</f>
        <v>11172</v>
      </c>
      <c r="I9" s="3">
        <f>'[13]September 2017'!$W$20+'[13]September 2017'!$W$19</f>
        <v>10973</v>
      </c>
      <c r="J9" s="3">
        <f>'[13]October 2017'!$W$20+'[13]October 2017'!$W$19</f>
        <v>11074</v>
      </c>
      <c r="K9" s="3">
        <f>'[13]November 2017'!$W$20+'[13]November 2017'!$W$19</f>
        <v>11022</v>
      </c>
      <c r="L9" s="3">
        <f>'[13]December 2017'!$W$20+'[13]December 2017'!$W$19</f>
        <v>10950</v>
      </c>
      <c r="M9" s="3">
        <f>'[14]January 2018'!$W$19+'[14]January 2018'!$W$18</f>
        <v>11174</v>
      </c>
    </row>
    <row r="10" spans="1:13" x14ac:dyDescent="0.25">
      <c r="A10" s="2" t="s">
        <v>58</v>
      </c>
      <c r="B10" s="3">
        <f>'[13]February 2017'!$W$15+'[13]February 2017'!$W$16+'[13]February 2017'!$W$19</f>
        <v>9923</v>
      </c>
      <c r="C10" s="3">
        <f>'[13]March 2017'!$W$15+'[13]March 2017'!$W$16+'[13]March 2017'!$W$19</f>
        <v>10135</v>
      </c>
      <c r="D10" s="3">
        <f>'[13]April 2017'!$W$15+'[13]April 2017'!$W$16+'[13]April 2017'!$W$19</f>
        <v>10150</v>
      </c>
      <c r="E10" s="3">
        <f>'[13]May 2017'!$W$15+'[13]May 2017'!$W$16+'[13]May 2017'!$W$19</f>
        <v>10213</v>
      </c>
      <c r="F10" s="3">
        <f>'[13]June 2017'!$W$15+'[13]June 2017'!$W$16+'[13]June 2017'!$W$19</f>
        <v>10317</v>
      </c>
      <c r="G10" s="3">
        <f>'[13]July 2017'!$W$15+'[13]July 2017'!$W$16+'[13]July 2017'!$W$19</f>
        <v>10309</v>
      </c>
      <c r="H10" s="3">
        <f>'[13]August 2017'!$W$15+'[13]August 2017'!$W$16+'[13]August 2017'!$W$19</f>
        <v>10401</v>
      </c>
      <c r="I10" s="3">
        <f>'[13]September 2017'!$W$15+'[13]September 2017'!$W$16+'[13]September 2017'!$W$19</f>
        <v>10251</v>
      </c>
      <c r="J10" s="3">
        <f>'[13]October 2017'!$W$15+'[13]October 2017'!$W$16+'[13]October 2017'!$W$19</f>
        <v>10355</v>
      </c>
      <c r="K10" s="3">
        <f>'[13]November 2017'!$W$15+'[13]November 2017'!$W$16+'[13]November 2017'!$W$19</f>
        <v>10319</v>
      </c>
      <c r="L10" s="3">
        <f>'[13]December 2017'!$W$15+'[13]December 2017'!$W$16+'[13]December 2017'!$W$19</f>
        <v>10256</v>
      </c>
      <c r="M10" s="3">
        <f>'[14]January 2018'!$W$14+'[14]January 2018'!$W$15+'[14]January 2018'!$W$18</f>
        <v>10478</v>
      </c>
    </row>
    <row r="11" spans="1:13" x14ac:dyDescent="0.25">
      <c r="A11" s="2" t="s">
        <v>59</v>
      </c>
      <c r="B11" s="3">
        <f>'[13]February 2017'!$W$15</f>
        <v>7611</v>
      </c>
      <c r="C11" s="3">
        <f>'[13]March 2017'!$W$15</f>
        <v>7825</v>
      </c>
      <c r="D11" s="3">
        <f>'[13]April 2017'!$W$15</f>
        <v>7781</v>
      </c>
      <c r="E11" s="3">
        <f>'[13]May 2017'!$W$15</f>
        <v>7827</v>
      </c>
      <c r="F11" s="3">
        <f>'[13]June 2017'!$W$15</f>
        <v>7837</v>
      </c>
      <c r="G11" s="3">
        <f>'[13]July 2017'!$W$15</f>
        <v>7731</v>
      </c>
      <c r="H11" s="3">
        <f>'[13]August 2017'!$W$15</f>
        <v>7820</v>
      </c>
      <c r="I11" s="3">
        <f>'[13]September 2017'!$W$15</f>
        <v>7668</v>
      </c>
      <c r="J11" s="3">
        <f>'[13]October 2017'!$W$15</f>
        <v>7765</v>
      </c>
      <c r="K11" s="3">
        <f>'[13]November 2017'!$W$15</f>
        <v>7796</v>
      </c>
      <c r="L11" s="3">
        <f>'[13]December 2017'!$W$15</f>
        <v>7736</v>
      </c>
      <c r="M11" s="3">
        <f>'[14]January 2018'!$W$14</f>
        <v>7939</v>
      </c>
    </row>
    <row r="12" spans="1:13" x14ac:dyDescent="0.25">
      <c r="A12" s="2" t="s">
        <v>60</v>
      </c>
      <c r="B12" s="3">
        <f>'[13]February 2017'!$W$16+'[13]February 2017'!$W$19</f>
        <v>2312</v>
      </c>
      <c r="C12" s="3">
        <f>'[13]March 2017'!$W$16+'[13]March 2017'!$W$19</f>
        <v>2310</v>
      </c>
      <c r="D12" s="3">
        <f>'[13]April 2017'!$W$16+'[13]April 2017'!$W$19</f>
        <v>2369</v>
      </c>
      <c r="E12" s="3">
        <f>'[13]May 2017'!$W$16+'[13]May 2017'!$W$19</f>
        <v>2386</v>
      </c>
      <c r="F12" s="3">
        <f>'[13]June 2017'!$W$16+'[13]June 2017'!$W$19</f>
        <v>2480</v>
      </c>
      <c r="G12" s="3">
        <f>'[13]July 2017'!$W$16+'[13]July 2017'!$W$19</f>
        <v>2578</v>
      </c>
      <c r="H12" s="3">
        <f>'[13]August 2017'!$W$16+'[13]August 2017'!$W$19</f>
        <v>2581</v>
      </c>
      <c r="I12" s="3">
        <f>'[13]September 2017'!$W$16+'[15]September 2017'!$W$19</f>
        <v>2583</v>
      </c>
      <c r="J12" s="3">
        <f>'[13]October 2017'!$W$16+'[13]October 2017'!$W$19</f>
        <v>2590</v>
      </c>
      <c r="K12" s="3">
        <f>'[13]November 2017'!$W$16+'[13]November 2017'!$W$19</f>
        <v>2523</v>
      </c>
      <c r="L12" s="3">
        <f>'[13]December 2017'!$W$16+'[13]December 2017'!$W$19</f>
        <v>2520</v>
      </c>
      <c r="M12" s="3">
        <f>'[14]January 2018'!$W$15+'[14]January 2018'!$W$18</f>
        <v>2539</v>
      </c>
    </row>
    <row r="13" spans="1:13" x14ac:dyDescent="0.25">
      <c r="A13" s="2" t="s">
        <v>61</v>
      </c>
      <c r="B13" s="3">
        <f>'[16]6+ Months Inactive by County'!$C$89</f>
        <v>871</v>
      </c>
      <c r="C13" s="3">
        <f>'[17]6+ Months Inactive by County'!$C$89</f>
        <v>873</v>
      </c>
      <c r="D13" s="3">
        <f>'[18]6+ Months Inactive by County'!$C$89</f>
        <v>927</v>
      </c>
      <c r="E13" s="3">
        <f>'[19]6+ Months Inactive by County'!$C$89</f>
        <v>941</v>
      </c>
      <c r="F13" s="3">
        <f>'[20]6+ Months Inactive by County'!$C$89</f>
        <v>1007</v>
      </c>
      <c r="G13" s="3">
        <f>'[21]6+ Months Inactive by County'!$G$44</f>
        <v>1040</v>
      </c>
      <c r="H13" s="3">
        <f>'[22]6+ Months Inactive by County'!$G$44</f>
        <v>1058</v>
      </c>
      <c r="I13" s="3">
        <f>'[23]6+ Months Inactive by County'!$G$44</f>
        <v>1064</v>
      </c>
      <c r="J13" s="3">
        <f>'[24]6+ Months Inactive by County'!$G$44</f>
        <v>1004</v>
      </c>
      <c r="K13" s="3">
        <f>'[25]6+ Months Inactive by County'!$G$44</f>
        <v>1022</v>
      </c>
      <c r="L13" s="3">
        <f>'[26]6+ Months Inactive by County'!$G$44</f>
        <v>1085</v>
      </c>
      <c r="M13" s="3">
        <f>'[27]6+ Months Inactive by County'!$G$44</f>
        <v>1072</v>
      </c>
    </row>
    <row r="14" spans="1:13" x14ac:dyDescent="0.25">
      <c r="A14" s="2" t="s">
        <v>3</v>
      </c>
      <c r="B14" s="3">
        <f>'[13]February 2017'!$W$17</f>
        <v>799</v>
      </c>
      <c r="C14" s="3">
        <f>'[13]March 2017'!$W$17</f>
        <v>802</v>
      </c>
      <c r="D14" s="3">
        <f>'[13]April 2017'!$W$17</f>
        <v>796</v>
      </c>
      <c r="E14" s="3">
        <f>'[13]May 2017'!$W$17</f>
        <v>790</v>
      </c>
      <c r="F14" s="3">
        <f>'[13]June 2017'!$W$17</f>
        <v>769</v>
      </c>
      <c r="G14" s="3">
        <f>'[13]July 2017'!$W$17</f>
        <v>766</v>
      </c>
      <c r="H14" s="3">
        <f>'[13]August 2017'!$W$17</f>
        <v>771</v>
      </c>
      <c r="I14" s="3">
        <f>'[13]September 2017'!$W$17</f>
        <v>722</v>
      </c>
      <c r="J14" s="3">
        <f>'[13]October 2017'!$W$17</f>
        <v>719</v>
      </c>
      <c r="K14" s="3">
        <f>'[13]November 2017'!$W$17</f>
        <v>703</v>
      </c>
      <c r="L14" s="3">
        <f>'[13]December 2017'!$W$17</f>
        <v>694</v>
      </c>
      <c r="M14" s="3">
        <f>'[14]January 2018'!$W$16</f>
        <v>696</v>
      </c>
    </row>
    <row r="16" spans="1:13" s="2" customFormat="1" x14ac:dyDescent="0.25">
      <c r="B16" s="1">
        <v>42767</v>
      </c>
      <c r="C16" s="1">
        <v>42795</v>
      </c>
      <c r="D16" s="1">
        <v>42826</v>
      </c>
      <c r="E16" s="1">
        <v>42856</v>
      </c>
      <c r="F16" s="1">
        <v>42887</v>
      </c>
      <c r="G16" s="1">
        <v>42917</v>
      </c>
      <c r="H16" s="1">
        <v>42948</v>
      </c>
      <c r="I16" s="1">
        <v>42979</v>
      </c>
      <c r="J16" s="1">
        <v>43009</v>
      </c>
      <c r="K16" s="1">
        <v>43040</v>
      </c>
      <c r="L16" s="1">
        <v>43070</v>
      </c>
      <c r="M16" s="1">
        <v>43101</v>
      </c>
    </row>
    <row r="17" spans="1:14" x14ac:dyDescent="0.25">
      <c r="A17" s="2" t="s">
        <v>4</v>
      </c>
      <c r="B17" s="3">
        <f>'[13]February 2017'!$W$18</f>
        <v>268</v>
      </c>
      <c r="C17" s="3">
        <f>'[13]March 2017'!$W$18</f>
        <v>266</v>
      </c>
      <c r="D17" s="3">
        <f>'[13]April 2017'!$W$18</f>
        <v>205</v>
      </c>
      <c r="E17" s="3">
        <f>'[13]May 2017'!$W$18</f>
        <v>217</v>
      </c>
      <c r="F17" s="3">
        <f>'[13]June 2017'!$W$18</f>
        <v>269</v>
      </c>
      <c r="G17" s="3">
        <f>'[13]July 2017'!$W$18</f>
        <v>198</v>
      </c>
      <c r="H17" s="3">
        <f>'[13]August 2017'!$W$18</f>
        <v>252</v>
      </c>
      <c r="I17" s="3">
        <f>'[13]September 2017'!$W$18</f>
        <v>101</v>
      </c>
      <c r="J17" s="3">
        <f>'[13]October 2017'!$W$18</f>
        <v>298</v>
      </c>
      <c r="K17" s="3">
        <f>'[13]November 2017'!$W$18</f>
        <v>290</v>
      </c>
      <c r="L17" s="3">
        <f>'[13]December 2017'!$W$18</f>
        <v>110</v>
      </c>
      <c r="M17" s="3">
        <f>'[14]January 2018'!$W$17</f>
        <v>221</v>
      </c>
    </row>
    <row r="18" spans="1:14" x14ac:dyDescent="0.25">
      <c r="A18" s="2" t="s">
        <v>5</v>
      </c>
      <c r="B18" s="3">
        <f>'[13]February 2017'!$W$19</f>
        <v>181</v>
      </c>
      <c r="C18" s="3">
        <f>'[13]March 2017'!$W$19</f>
        <v>217</v>
      </c>
      <c r="D18" s="3">
        <f>'[13]April 2017'!$W$19</f>
        <v>142</v>
      </c>
      <c r="E18" s="3">
        <f>'[13]May 2017'!$W$19</f>
        <v>159</v>
      </c>
      <c r="F18" s="3">
        <f>'[13]June 2017'!$W$19</f>
        <v>160</v>
      </c>
      <c r="G18" s="3">
        <f>'[13]July 2017'!$W$19</f>
        <v>145</v>
      </c>
      <c r="H18" s="3">
        <f>'[13]August 2017'!$W$19</f>
        <v>155</v>
      </c>
      <c r="I18" s="3">
        <f>'[13]September 2017'!$W$19</f>
        <v>207</v>
      </c>
      <c r="J18" s="3">
        <f>'[13]October 2017'!$W$19</f>
        <v>283</v>
      </c>
      <c r="K18" s="3">
        <f>'[13]November 2017'!$W$19</f>
        <v>176</v>
      </c>
      <c r="L18" s="3">
        <f>'[13]December 2017'!$W$19</f>
        <v>151</v>
      </c>
      <c r="M18" s="3">
        <f>'[14]January 2018'!$W$18</f>
        <v>209</v>
      </c>
    </row>
    <row r="20" spans="1:14" x14ac:dyDescent="0.25">
      <c r="A20" s="2" t="s">
        <v>10</v>
      </c>
    </row>
    <row r="21" spans="1:14" s="4" customFormat="1" x14ac:dyDescent="0.25">
      <c r="A21" s="4" t="s">
        <v>30</v>
      </c>
    </row>
    <row r="22" spans="1:14" x14ac:dyDescent="0.25">
      <c r="A22" s="4" t="s">
        <v>65</v>
      </c>
    </row>
    <row r="23" spans="1:14" x14ac:dyDescent="0.25">
      <c r="A23" s="4" t="s">
        <v>56</v>
      </c>
      <c r="N23" s="2" t="s">
        <v>9</v>
      </c>
    </row>
    <row r="24" spans="1:14" x14ac:dyDescent="0.25">
      <c r="A24" s="4" t="s">
        <v>66</v>
      </c>
      <c r="N24" t="s">
        <v>32</v>
      </c>
    </row>
    <row r="25" spans="1:14" x14ac:dyDescent="0.25">
      <c r="A25" s="4" t="s">
        <v>12</v>
      </c>
    </row>
    <row r="26" spans="1:14" x14ac:dyDescent="0.25">
      <c r="A26" s="4" t="s">
        <v>11</v>
      </c>
    </row>
    <row r="27" spans="1:14" x14ac:dyDescent="0.25">
      <c r="A27" s="4" t="s">
        <v>13</v>
      </c>
    </row>
    <row r="28" spans="1:14" x14ac:dyDescent="0.25">
      <c r="A28" s="4" t="s">
        <v>14</v>
      </c>
    </row>
    <row r="29" spans="1:14" x14ac:dyDescent="0.25">
      <c r="A29" s="4" t="s">
        <v>15</v>
      </c>
    </row>
    <row r="30" spans="1:14" x14ac:dyDescent="0.25">
      <c r="A30" s="4" t="s">
        <v>16</v>
      </c>
    </row>
    <row r="31" spans="1:14" x14ac:dyDescent="0.25">
      <c r="A31" s="4" t="s">
        <v>17</v>
      </c>
    </row>
    <row r="32" spans="1:14" x14ac:dyDescent="0.25">
      <c r="A32" s="4" t="s">
        <v>18</v>
      </c>
    </row>
    <row r="33" spans="1:1" x14ac:dyDescent="0.25">
      <c r="A33" s="4" t="s">
        <v>34</v>
      </c>
    </row>
    <row r="34" spans="1:1" x14ac:dyDescent="0.25">
      <c r="A34" s="4" t="s">
        <v>33</v>
      </c>
    </row>
    <row r="35" spans="1:1" x14ac:dyDescent="0.25">
      <c r="A35" s="4" t="s">
        <v>19</v>
      </c>
    </row>
    <row r="36" spans="1:1" x14ac:dyDescent="0.25">
      <c r="A36" s="4" t="s">
        <v>20</v>
      </c>
    </row>
    <row r="37" spans="1:1" x14ac:dyDescent="0.25">
      <c r="A37" s="4" t="s">
        <v>21</v>
      </c>
    </row>
    <row r="38" spans="1:1" x14ac:dyDescent="0.25">
      <c r="A38" s="4" t="s">
        <v>22</v>
      </c>
    </row>
    <row r="39" spans="1:1" x14ac:dyDescent="0.25">
      <c r="A39" s="4" t="s">
        <v>23</v>
      </c>
    </row>
    <row r="40" spans="1:1" x14ac:dyDescent="0.25">
      <c r="A40" s="4" t="s">
        <v>24</v>
      </c>
    </row>
    <row r="41" spans="1:1" x14ac:dyDescent="0.25">
      <c r="A41" s="4" t="s">
        <v>25</v>
      </c>
    </row>
    <row r="42" spans="1:1" x14ac:dyDescent="0.25">
      <c r="A42" s="4" t="s">
        <v>26</v>
      </c>
    </row>
    <row r="43" spans="1:1" x14ac:dyDescent="0.25">
      <c r="A43" s="4" t="s">
        <v>27</v>
      </c>
    </row>
    <row r="44" spans="1:1" x14ac:dyDescent="0.25">
      <c r="A44" s="4" t="s">
        <v>28</v>
      </c>
    </row>
    <row r="45" spans="1:1" x14ac:dyDescent="0.25">
      <c r="A45" s="4" t="s">
        <v>29</v>
      </c>
    </row>
  </sheetData>
  <pageMargins left="0.25" right="0.25" top="0.75" bottom="0.75" header="0.3" footer="0.3"/>
  <pageSetup scale="84" orientation="landscape" r:id="rId1"/>
  <headerFooter>
    <oddHeader>&amp;C&amp;"-,Bold"Statewide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2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" customWidth="1"/>
  </cols>
  <sheetData>
    <row r="2" spans="2:14" x14ac:dyDescent="0.25">
      <c r="B2" s="2" t="s">
        <v>39</v>
      </c>
      <c r="N2" s="17" t="str">
        <f>'Statewide Charts FY 17-18'!N2</f>
        <v>January 2018</v>
      </c>
    </row>
    <row r="24" spans="2:14" x14ac:dyDescent="0.25">
      <c r="B24" s="2" t="str">
        <f>B2</f>
        <v>Circuit 5</v>
      </c>
      <c r="N24" s="17" t="str">
        <f>'Statewide Charts FY 17-18'!N2</f>
        <v>January 2018</v>
      </c>
    </row>
    <row r="46" spans="2:14" x14ac:dyDescent="0.25">
      <c r="B46" s="2" t="str">
        <f>B2</f>
        <v>Circuit 5</v>
      </c>
      <c r="N46" s="17" t="str">
        <f>'Statewide Charts FY 17-18'!N2</f>
        <v>January 2018</v>
      </c>
    </row>
    <row r="47" spans="2:14" x14ac:dyDescent="0.25">
      <c r="B47" s="2"/>
    </row>
  </sheetData>
  <pageMargins left="0.6" right="0.25" top="0.4" bottom="0.25" header="0" footer="0"/>
  <pageSetup scale="76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18"/>
  <sheetViews>
    <sheetView view="pageLayout" zoomScaleNormal="100" workbookViewId="0">
      <selection activeCell="M2" sqref="M2"/>
    </sheetView>
  </sheetViews>
  <sheetFormatPr defaultRowHeight="15" x14ac:dyDescent="0.25"/>
  <cols>
    <col min="1" max="1" width="43.7109375" style="5" bestFit="1" customWidth="1"/>
    <col min="2" max="3" width="7.28515625" style="8" customWidth="1"/>
    <col min="4" max="4" width="6.85546875" style="8" bestFit="1" customWidth="1"/>
    <col min="5" max="5" width="7.5703125" style="8" bestFit="1" customWidth="1"/>
    <col min="6" max="6" width="6.7109375" style="8" bestFit="1" customWidth="1"/>
    <col min="7" max="7" width="6.140625" style="8" bestFit="1" customWidth="1"/>
    <col min="8" max="8" width="7.140625" style="8" bestFit="1" customWidth="1"/>
    <col min="9" max="13" width="7.140625" style="8" customWidth="1"/>
    <col min="14" max="16384" width="9.140625" style="8"/>
  </cols>
  <sheetData>
    <row r="1" spans="1:13" s="5" customFormat="1" x14ac:dyDescent="0.25">
      <c r="B1" s="6">
        <v>42767</v>
      </c>
      <c r="C1" s="6">
        <v>42795</v>
      </c>
      <c r="D1" s="6">
        <v>42826</v>
      </c>
      <c r="E1" s="6">
        <v>42856</v>
      </c>
      <c r="F1" s="6">
        <v>42887</v>
      </c>
      <c r="G1" s="6">
        <v>42917</v>
      </c>
      <c r="H1" s="6">
        <v>42948</v>
      </c>
      <c r="I1" s="6">
        <v>42979</v>
      </c>
      <c r="J1" s="6">
        <v>43009</v>
      </c>
      <c r="K1" s="6">
        <v>43040</v>
      </c>
      <c r="L1" s="6">
        <v>43070</v>
      </c>
      <c r="M1" s="6">
        <v>43101</v>
      </c>
    </row>
    <row r="2" spans="1:13" x14ac:dyDescent="0.25">
      <c r="A2" s="5" t="s">
        <v>31</v>
      </c>
      <c r="B2" s="7">
        <f>[1]Sheet1!$R$48</f>
        <v>2618</v>
      </c>
      <c r="C2" s="7">
        <f>[2]Sheet1!$R$48</f>
        <v>2663</v>
      </c>
      <c r="D2" s="7">
        <f>[3]Sheet1!$R$48</f>
        <v>2690</v>
      </c>
      <c r="E2" s="7">
        <f>[4]Sheet1!$S$42</f>
        <v>2678</v>
      </c>
      <c r="F2" s="7">
        <f>[5]Sheet1!$S$42</f>
        <v>2681</v>
      </c>
      <c r="G2" s="7">
        <f>[6]Sheet1!$S$42</f>
        <v>2694</v>
      </c>
      <c r="H2" s="7">
        <f>[7]Sheet1!$S$42</f>
        <v>2765</v>
      </c>
      <c r="I2" s="7">
        <f>[8]Sheet1!$S$42</f>
        <v>2769</v>
      </c>
      <c r="J2" s="7">
        <f>[9]Sheet1!$S$42</f>
        <v>2820</v>
      </c>
      <c r="K2" s="7">
        <f>[10]Sheet1!$S$42</f>
        <v>2828</v>
      </c>
      <c r="L2" s="7">
        <f>[11]Sheet1!$S$42</f>
        <v>2803</v>
      </c>
      <c r="M2" s="7">
        <f>[12]Sheet1!$S$42</f>
        <v>2799</v>
      </c>
    </row>
    <row r="3" spans="1:13" x14ac:dyDescent="0.25">
      <c r="A3" s="5" t="s">
        <v>0</v>
      </c>
      <c r="B3" s="7">
        <f>'[13]February 2017'!$G$7</f>
        <v>1756</v>
      </c>
      <c r="C3" s="7">
        <f>'[43]6th Circuit Summary 3.17'!$B$7</f>
        <v>1734</v>
      </c>
      <c r="D3" s="7">
        <f>'[13]April 2017'!$G$7</f>
        <v>1712</v>
      </c>
      <c r="E3" s="7">
        <f>'[44]6th Circuit Summary 5.17'!$B$7</f>
        <v>1721</v>
      </c>
      <c r="F3" s="7">
        <f>'[44]6th Circuit Summary 6.17'!$B$7</f>
        <v>1728</v>
      </c>
      <c r="G3" s="7">
        <f>'[44]6th Circuit Summary 7.17'!$B$7</f>
        <v>1720</v>
      </c>
      <c r="H3" s="7">
        <f>'[44]6th Circuit Summary 8.17'!$B$7</f>
        <v>1716</v>
      </c>
      <c r="I3" s="7">
        <f>'[44]6th Circuit Summary 9.17'!$B$7</f>
        <v>1666</v>
      </c>
      <c r="J3" s="7">
        <f>'[44]6th Circuit Summary 10.17'!$B$7</f>
        <v>1683</v>
      </c>
      <c r="K3" s="7">
        <f>'[44]6th Circuit Summary 11.17'!$B$7</f>
        <v>1663</v>
      </c>
      <c r="L3" s="7">
        <f>'[44]6th Circuit Summary 12.17'!$B$7</f>
        <v>1642</v>
      </c>
      <c r="M3" s="7">
        <f>'[45]6th Circuit Summary 1.18'!$B$7</f>
        <v>1622</v>
      </c>
    </row>
    <row r="4" spans="1:13" x14ac:dyDescent="0.25">
      <c r="A4" s="5" t="s">
        <v>1</v>
      </c>
      <c r="B4" s="7">
        <f>'[13]February 2017'!$G$11+'[13]February 2017'!$G$13</f>
        <v>1358</v>
      </c>
      <c r="C4" s="7">
        <f>'[43]6th Circuit Summary 3.17'!$B$16</f>
        <v>1354</v>
      </c>
      <c r="D4" s="7">
        <f>'[13]April 2017'!$G$11+'[13]April 2017'!$G$13</f>
        <v>1345</v>
      </c>
      <c r="E4" s="7">
        <f>'[44]6th Circuit Summary 5.17'!$B$16</f>
        <v>1328</v>
      </c>
      <c r="F4" s="7">
        <f>'[44]6th Circuit Summary 6.17'!$B$16</f>
        <v>1326</v>
      </c>
      <c r="G4" s="7">
        <f>'[44]6th Circuit Summary 7.17'!$B$16</f>
        <v>1322</v>
      </c>
      <c r="H4" s="7">
        <f>'[44]6th Circuit Summary 8.17'!$B$16</f>
        <v>1361</v>
      </c>
      <c r="I4" s="7">
        <f>'[44]6th Circuit Summary 9.17'!$B$16</f>
        <v>1293</v>
      </c>
      <c r="J4" s="7">
        <f>'[44]6th Circuit Summary 10.17'!$B$16</f>
        <v>1305</v>
      </c>
      <c r="K4" s="7">
        <f>'[44]6th Circuit Summary 11.17'!$B$16</f>
        <v>1287</v>
      </c>
      <c r="L4" s="7">
        <f>'[44]6th Circuit Summary 12.17'!$B$16</f>
        <v>1309</v>
      </c>
      <c r="M4" s="7">
        <f>'[45]6th Circuit Summary 1.18'!$B$16</f>
        <v>1291</v>
      </c>
    </row>
    <row r="5" spans="1:13" x14ac:dyDescent="0.25">
      <c r="A5" s="5" t="s">
        <v>6</v>
      </c>
      <c r="B5" s="7">
        <f>'[13]February 2017'!$G$9</f>
        <v>386</v>
      </c>
      <c r="C5" s="7">
        <f>'[43]6th Circuit Summary 3.17'!$B$9</f>
        <v>373</v>
      </c>
      <c r="D5" s="7">
        <f>'[13]April 2017'!$G$9</f>
        <v>362</v>
      </c>
      <c r="E5" s="7">
        <f>'[44]6th Circuit Summary 5.17'!$B$9</f>
        <v>387</v>
      </c>
      <c r="F5" s="7">
        <f>'[44]6th Circuit Summary 6.17'!$B$9</f>
        <v>397</v>
      </c>
      <c r="G5" s="7">
        <f>'[44]6th Circuit Summary 7.17'!$B$9</f>
        <v>395</v>
      </c>
      <c r="H5" s="7">
        <f>'[44]6th Circuit Summary 8.17'!$B$9</f>
        <v>353</v>
      </c>
      <c r="I5" s="7">
        <f>'[44]6th Circuit Summary 9.17'!$B$9</f>
        <v>362</v>
      </c>
      <c r="J5" s="7">
        <f>'[44]6th Circuit Summary 10.17'!$B$9</f>
        <v>368</v>
      </c>
      <c r="K5" s="7">
        <f>'[44]6th Circuit Summary 11.17'!$B$9</f>
        <v>369</v>
      </c>
      <c r="L5" s="7">
        <f>'[44]6th Circuit Summary 12.17'!$B$9</f>
        <v>327</v>
      </c>
      <c r="M5" s="7">
        <f>'[45]6th Circuit Summary 1.18'!$B$9</f>
        <v>320</v>
      </c>
    </row>
    <row r="6" spans="1:13" x14ac:dyDescent="0.25">
      <c r="A6" s="5" t="s">
        <v>7</v>
      </c>
      <c r="B6" s="7">
        <f t="shared" ref="B6:M6" si="0">B3-(B4+B5)</f>
        <v>12</v>
      </c>
      <c r="C6" s="7">
        <f t="shared" si="0"/>
        <v>7</v>
      </c>
      <c r="D6" s="7">
        <f t="shared" si="0"/>
        <v>5</v>
      </c>
      <c r="E6" s="7">
        <f t="shared" si="0"/>
        <v>6</v>
      </c>
      <c r="F6" s="7">
        <f t="shared" si="0"/>
        <v>5</v>
      </c>
      <c r="G6" s="7">
        <f t="shared" si="0"/>
        <v>3</v>
      </c>
      <c r="H6" s="7">
        <f t="shared" si="0"/>
        <v>2</v>
      </c>
      <c r="I6" s="7">
        <f t="shared" si="0"/>
        <v>11</v>
      </c>
      <c r="J6" s="7">
        <f t="shared" si="0"/>
        <v>10</v>
      </c>
      <c r="K6" s="7">
        <f t="shared" si="0"/>
        <v>7</v>
      </c>
      <c r="L6" s="7">
        <f t="shared" si="0"/>
        <v>6</v>
      </c>
      <c r="M6" s="7">
        <f t="shared" si="0"/>
        <v>11</v>
      </c>
    </row>
    <row r="8" spans="1:13" s="5" customFormat="1" x14ac:dyDescent="0.25">
      <c r="B8" s="6">
        <v>42767</v>
      </c>
      <c r="C8" s="6">
        <v>42795</v>
      </c>
      <c r="D8" s="6">
        <v>42826</v>
      </c>
      <c r="E8" s="6">
        <v>42856</v>
      </c>
      <c r="F8" s="6">
        <v>42887</v>
      </c>
      <c r="G8" s="6">
        <v>42917</v>
      </c>
      <c r="H8" s="6">
        <v>42948</v>
      </c>
      <c r="I8" s="6">
        <v>42979</v>
      </c>
      <c r="J8" s="6">
        <v>43009</v>
      </c>
      <c r="K8" s="6">
        <v>43040</v>
      </c>
      <c r="L8" s="6">
        <v>43070</v>
      </c>
      <c r="M8" s="6">
        <v>43101</v>
      </c>
    </row>
    <row r="9" spans="1:13" x14ac:dyDescent="0.25">
      <c r="A9" s="2" t="s">
        <v>2</v>
      </c>
      <c r="B9" s="7">
        <f>'[13]February 2017'!$G$20+'[13]February 2017'!$G$19</f>
        <v>857</v>
      </c>
      <c r="C9" s="7">
        <f>'[43]6th Circuit Summary 3.17'!$G$21</f>
        <v>907</v>
      </c>
      <c r="D9" s="7">
        <f>'[13]April 2017'!$G$20+'[13]April 2017'!$G$19</f>
        <v>907</v>
      </c>
      <c r="E9" s="7">
        <f>'[44]6th Circuit Summary 5.17'!$G$21</f>
        <v>898</v>
      </c>
      <c r="F9" s="7">
        <f>'[44]6th Circuit Summary 6.17'!$G$21</f>
        <v>907</v>
      </c>
      <c r="G9" s="7">
        <f>'[44]6th Circuit Summary 7.17'!$G$21</f>
        <v>913</v>
      </c>
      <c r="H9" s="7">
        <f>'[44]6th Circuit Summary 8.17'!$G$21</f>
        <v>926</v>
      </c>
      <c r="I9" s="7">
        <f>'[44]6th Circuit Summary 9.17'!$G$21</f>
        <v>905</v>
      </c>
      <c r="J9" s="7">
        <f>'[44]6th Circuit Summary 10.17'!$G$21</f>
        <v>908</v>
      </c>
      <c r="K9" s="7">
        <f>'[44]6th Circuit Summary 11.17'!$G$21</f>
        <v>926</v>
      </c>
      <c r="L9" s="7">
        <f>'[44]6th Circuit Summary 12.17'!$G$21</f>
        <v>911</v>
      </c>
      <c r="M9" s="7">
        <f>'[45]6th Circuit Summary 1.18'!$G$21</f>
        <v>909</v>
      </c>
    </row>
    <row r="10" spans="1:13" x14ac:dyDescent="0.25">
      <c r="A10" s="2" t="s">
        <v>58</v>
      </c>
      <c r="B10" s="7">
        <f>'[13]February 2017'!$G$15+'[13]February 2017'!$G$16+'[13]February 2017'!$G$19</f>
        <v>736</v>
      </c>
      <c r="C10" s="7">
        <f>'[43]6th Circuit Summary 3.17'!$G$16</f>
        <v>787</v>
      </c>
      <c r="D10" s="7">
        <f>'[13]April 2017'!$G$15+'[13]April 2017'!$G$16+'[13]April 2017'!$G$19</f>
        <v>786</v>
      </c>
      <c r="E10" s="7">
        <f>'[44]6th Circuit Summary 5.17'!$G$16</f>
        <v>778</v>
      </c>
      <c r="F10" s="7">
        <f>'[44]6th Circuit Summary 6.17'!$G$16</f>
        <v>788</v>
      </c>
      <c r="G10" s="7">
        <f>'[44]6th Circuit Summary 7.17'!$G$16</f>
        <v>794</v>
      </c>
      <c r="H10" s="7">
        <f>'[44]6th Circuit Summary 8.17'!$G$16</f>
        <v>799</v>
      </c>
      <c r="I10" s="7">
        <f>'[44]6th Circuit Summary 9.17'!$G$16</f>
        <v>775</v>
      </c>
      <c r="J10" s="7">
        <f>'[44]6th Circuit Summary 10.17'!$G$16</f>
        <v>779</v>
      </c>
      <c r="K10" s="7">
        <f>'[44]6th Circuit Summary 11.17'!$G$16</f>
        <v>797</v>
      </c>
      <c r="L10" s="7">
        <f>'[44]6th Circuit Summary 12.17'!$G$16</f>
        <v>793</v>
      </c>
      <c r="M10" s="7">
        <f>'[45]6th Circuit Summary 1.18'!$G$16</f>
        <v>788</v>
      </c>
    </row>
    <row r="11" spans="1:13" x14ac:dyDescent="0.25">
      <c r="A11" s="2" t="s">
        <v>59</v>
      </c>
      <c r="B11" s="7">
        <f>'[13]February 2017'!$G$15</f>
        <v>618</v>
      </c>
      <c r="C11" s="7">
        <f>'[43]6th Circuit Summary 3.17'!$H$16</f>
        <v>660</v>
      </c>
      <c r="D11" s="7">
        <f>'[13]April 2017'!$G$15</f>
        <v>647</v>
      </c>
      <c r="E11" s="7">
        <f>'[44]6th Circuit Summary 5.17'!$H$16</f>
        <v>650</v>
      </c>
      <c r="F11" s="7">
        <f>'[44]6th Circuit Summary 6.17'!$H$16</f>
        <v>644</v>
      </c>
      <c r="G11" s="7">
        <f>'[44]6th Circuit Summary 7.17'!$H$16</f>
        <v>635</v>
      </c>
      <c r="H11" s="7">
        <f>'[44]6th Circuit Summary 8.17'!$H$16</f>
        <v>651</v>
      </c>
      <c r="I11" s="7">
        <f>'[44]6th Circuit Summary 9.17'!$H$16</f>
        <v>640</v>
      </c>
      <c r="J11" s="7">
        <f>'[44]6th Circuit Summary 10.17'!$H$16</f>
        <v>635</v>
      </c>
      <c r="K11" s="7">
        <f>'[44]6th Circuit Summary 11.17'!$H$16</f>
        <v>648</v>
      </c>
      <c r="L11" s="7">
        <f>'[44]6th Circuit Summary 12.17'!$H$16</f>
        <v>644</v>
      </c>
      <c r="M11" s="7">
        <f>'[45]6th Circuit Summary 1.18'!$H$16</f>
        <v>633</v>
      </c>
    </row>
    <row r="12" spans="1:13" x14ac:dyDescent="0.25">
      <c r="A12" s="2" t="s">
        <v>60</v>
      </c>
      <c r="B12" s="7">
        <f>'[13]February 2017'!$G$16+'[13]February 2017'!$G$19</f>
        <v>118</v>
      </c>
      <c r="C12" s="7">
        <f>'[43]6th Circuit Summary 3.17'!$G$17</f>
        <v>127</v>
      </c>
      <c r="D12" s="7">
        <f>'[13]April 2017'!$G$16+'[13]April 2017'!$G$19</f>
        <v>139</v>
      </c>
      <c r="E12" s="7">
        <f>'[44]6th Circuit Summary 5.17'!$G$17</f>
        <v>128</v>
      </c>
      <c r="F12" s="7">
        <f>'[44]6th Circuit Summary 6.17'!$G$17</f>
        <v>144</v>
      </c>
      <c r="G12" s="7">
        <f>'[44]6th Circuit Summary 7.17'!$G$17</f>
        <v>159</v>
      </c>
      <c r="H12" s="7">
        <f>'[44]6th Circuit Summary 8.17'!$G$17</f>
        <v>148</v>
      </c>
      <c r="I12" s="7">
        <f>'[44]6th Circuit Summary 9.17'!$G$17</f>
        <v>135</v>
      </c>
      <c r="J12" s="7">
        <f>'[44]6th Circuit Summary 10.17'!$G$17</f>
        <v>144</v>
      </c>
      <c r="K12" s="7">
        <f>'[44]6th Circuit Summary 11.17'!$G$17</f>
        <v>149</v>
      </c>
      <c r="L12" s="7">
        <f>'[44]6th Circuit Summary 12.17'!$G$17</f>
        <v>149</v>
      </c>
      <c r="M12" s="7">
        <f>'[45]6th Circuit Summary 1.18'!$G$17</f>
        <v>155</v>
      </c>
    </row>
    <row r="13" spans="1:13" customFormat="1" x14ac:dyDescent="0.25">
      <c r="A13" s="2" t="s">
        <v>61</v>
      </c>
      <c r="B13">
        <f>'[16]6+ Months Inactive by County'!$C$35</f>
        <v>42</v>
      </c>
      <c r="C13">
        <f>'[17]6+ Months Inactive by County'!$C$35</f>
        <v>48</v>
      </c>
      <c r="D13">
        <f>'[18]6+ Months Inactive by County'!$C$35</f>
        <v>47</v>
      </c>
      <c r="E13">
        <f>'[19]6+ Months Inactive by County'!$C$35</f>
        <v>46</v>
      </c>
      <c r="F13">
        <f>'[20]6+ Months Inactive by County'!$C$35</f>
        <v>50</v>
      </c>
      <c r="G13">
        <f>'[21]6+ Months Inactive by County'!$C$35</f>
        <v>55</v>
      </c>
      <c r="H13">
        <f>'[22]6+ Months Inactive by County'!$C$35</f>
        <v>47</v>
      </c>
      <c r="I13">
        <f>'[23]6+ Months Inactive by County'!$C$35</f>
        <v>37</v>
      </c>
      <c r="J13">
        <f>'[24]6+ Months Inactive by County'!$C$35</f>
        <v>48</v>
      </c>
      <c r="K13">
        <f>'[25]6+ Months Inactive by County'!$C$35</f>
        <v>56</v>
      </c>
      <c r="L13">
        <f>'[26]6+ Months Inactive by County'!$C$35</f>
        <v>59</v>
      </c>
      <c r="M13">
        <f>'[27]6+ Months Inactive by County'!$C$35</f>
        <v>61</v>
      </c>
    </row>
    <row r="14" spans="1:13" x14ac:dyDescent="0.25">
      <c r="A14" s="2" t="s">
        <v>3</v>
      </c>
      <c r="B14" s="7">
        <f>'[13]February 2017'!$G$17</f>
        <v>121</v>
      </c>
      <c r="C14" s="7">
        <f>'[43]6th Circuit Summary 3.17'!$H$18</f>
        <v>120</v>
      </c>
      <c r="D14" s="7">
        <f>'[13]April 2017'!$G$17</f>
        <v>121</v>
      </c>
      <c r="E14" s="7">
        <f>'[44]6th Circuit Summary 5.17'!$H$18</f>
        <v>120</v>
      </c>
      <c r="F14" s="7">
        <f>'[44]6th Circuit Summary 6.17'!$H$18</f>
        <v>119</v>
      </c>
      <c r="G14" s="7">
        <f>'[44]6th Circuit Summary 7.17'!$H$18</f>
        <v>119</v>
      </c>
      <c r="H14" s="7">
        <f>'[44]6th Circuit Summary 8.17'!$H$18</f>
        <v>127</v>
      </c>
      <c r="I14" s="7">
        <f>'[44]6th Circuit Summary 9.17'!$H$18</f>
        <v>130</v>
      </c>
      <c r="J14" s="7">
        <f>'[44]6th Circuit Summary 10.17'!$H$18</f>
        <v>129</v>
      </c>
      <c r="K14" s="7">
        <f>'[44]6th Circuit Summary 11.17'!$H$18</f>
        <v>129</v>
      </c>
      <c r="L14" s="7">
        <f>'[44]6th Circuit Summary 12.17'!$H$18</f>
        <v>118</v>
      </c>
      <c r="M14" s="7">
        <f>'[45]6th Circuit Summary 1.18'!$H$18</f>
        <v>121</v>
      </c>
    </row>
    <row r="16" spans="1:13" s="5" customFormat="1" x14ac:dyDescent="0.25">
      <c r="B16" s="6">
        <v>42767</v>
      </c>
      <c r="C16" s="6">
        <v>42795</v>
      </c>
      <c r="D16" s="6">
        <v>42826</v>
      </c>
      <c r="E16" s="6">
        <v>42856</v>
      </c>
      <c r="F16" s="6">
        <v>42887</v>
      </c>
      <c r="G16" s="6">
        <v>42917</v>
      </c>
      <c r="H16" s="6">
        <v>42948</v>
      </c>
      <c r="I16" s="6">
        <v>42979</v>
      </c>
      <c r="J16" s="6">
        <v>43009</v>
      </c>
      <c r="K16" s="6">
        <v>43040</v>
      </c>
      <c r="L16" s="6">
        <v>43070</v>
      </c>
      <c r="M16" s="6">
        <v>43101</v>
      </c>
    </row>
    <row r="17" spans="1:13" x14ac:dyDescent="0.25">
      <c r="A17" s="5" t="s">
        <v>4</v>
      </c>
      <c r="B17" s="7">
        <f>'[13]February 2017'!$G$18</f>
        <v>35</v>
      </c>
      <c r="C17" s="7">
        <f>'[43]6th Circuit Summary 3.17'!$H$19</f>
        <v>31</v>
      </c>
      <c r="D17" s="7">
        <f>'[13]April 2017'!$G$18</f>
        <v>12</v>
      </c>
      <c r="E17" s="7">
        <f>'[44]6th Circuit Summary 5.17'!$H$19</f>
        <v>4</v>
      </c>
      <c r="F17" s="7">
        <f>'[44]6th Circuit Summary 6.17'!$H$19</f>
        <v>19</v>
      </c>
      <c r="G17" s="7">
        <f>'[44]6th Circuit Summary 7.17'!$H$19</f>
        <v>11</v>
      </c>
      <c r="H17" s="7">
        <f>'[44]6th Circuit Summary 8.17'!$H$19</f>
        <v>24</v>
      </c>
      <c r="I17" s="7">
        <f>'[44]6th Circuit Summary 9.17'!$H$19</f>
        <v>5</v>
      </c>
      <c r="J17" s="7">
        <f>'[44]6th Circuit Summary 10.17'!$H$19</f>
        <v>12</v>
      </c>
      <c r="K17" s="7">
        <f>'[44]6th Circuit Summary 11.17'!$H$19</f>
        <v>26</v>
      </c>
      <c r="L17" s="7">
        <f>'[44]6th Circuit Summary 12.17'!$H$19</f>
        <v>11</v>
      </c>
      <c r="M17" s="7">
        <f>'[45]6th Circuit Summary 1.18'!$H$19</f>
        <v>5</v>
      </c>
    </row>
    <row r="18" spans="1:13" x14ac:dyDescent="0.25">
      <c r="A18" s="5" t="s">
        <v>5</v>
      </c>
      <c r="B18" s="7">
        <f>'[13]February 2017'!$G$19</f>
        <v>13</v>
      </c>
      <c r="C18" s="7">
        <f>'[43]6th Circuit Summary 3.17'!$H$20</f>
        <v>12</v>
      </c>
      <c r="D18" s="7">
        <f>'[13]April 2017'!$G$19</f>
        <v>13</v>
      </c>
      <c r="E18" s="7">
        <f>'[44]6th Circuit Summary 5.17'!$H$20</f>
        <v>13</v>
      </c>
      <c r="F18" s="7">
        <f>'[44]6th Circuit Summary 6.17'!$H$20</f>
        <v>4</v>
      </c>
      <c r="G18" s="7">
        <f>'[44]6th Circuit Summary 7.17'!$H$20</f>
        <v>10</v>
      </c>
      <c r="H18" s="7">
        <f>'[44]6th Circuit Summary 8.17'!$H$20</f>
        <v>12</v>
      </c>
      <c r="I18" s="7">
        <f>'[44]6th Circuit Summary 9.17'!$H$20</f>
        <v>10</v>
      </c>
      <c r="J18" s="7">
        <f>'[44]6th Circuit Summary 10.17'!$H$20</f>
        <v>10</v>
      </c>
      <c r="K18" s="7">
        <f>'[44]6th Circuit Summary 11.17'!$H$20</f>
        <v>10</v>
      </c>
      <c r="L18" s="7">
        <f>'[44]6th Circuit Summary 12.17'!$H$20</f>
        <v>11</v>
      </c>
      <c r="M18" s="7">
        <f>'[45]6th Circuit Summary 1.18'!$H$20</f>
        <v>12</v>
      </c>
    </row>
  </sheetData>
  <pageMargins left="0.25" right="0.25" top="0.75" bottom="0.75" header="0.3" footer="0.3"/>
  <pageSetup scale="91" orientation="landscape" r:id="rId1"/>
  <headerFooter>
    <oddHeader>&amp;C&amp;"-,Bold"Circuit 6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O46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5.75" customHeight="1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40</v>
      </c>
      <c r="N2" s="17" t="str">
        <f>'Statewide Charts FY 17-18'!N2</f>
        <v>January 2018</v>
      </c>
    </row>
    <row r="24" spans="2:14" x14ac:dyDescent="0.25">
      <c r="B24" s="2" t="str">
        <f>B2</f>
        <v>Circuit 6</v>
      </c>
      <c r="N24" s="17" t="str">
        <f>'Statewide Charts FY 17-18'!N2</f>
        <v>January 2018</v>
      </c>
    </row>
    <row r="46" spans="2:14" x14ac:dyDescent="0.25">
      <c r="B46" s="2" t="str">
        <f>B2</f>
        <v>Circuit 6</v>
      </c>
      <c r="N46" s="17" t="str">
        <f>'Statewide Charts FY 17-18'!N2</f>
        <v>January 2018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18"/>
  <sheetViews>
    <sheetView view="pageLayout" zoomScaleNormal="100" workbookViewId="0">
      <selection activeCell="M2" sqref="M2"/>
    </sheetView>
  </sheetViews>
  <sheetFormatPr defaultRowHeight="15" x14ac:dyDescent="0.25"/>
  <cols>
    <col min="1" max="1" width="43.7109375" style="2" bestFit="1" customWidth="1"/>
    <col min="2" max="3" width="7.28515625" customWidth="1"/>
    <col min="4" max="4" width="6.85546875" bestFit="1" customWidth="1"/>
    <col min="5" max="5" width="7.5703125" bestFit="1" customWidth="1"/>
    <col min="6" max="6" width="6.7109375" bestFit="1" customWidth="1"/>
    <col min="7" max="7" width="6.140625" bestFit="1" customWidth="1"/>
    <col min="8" max="8" width="7.140625" bestFit="1" customWidth="1"/>
    <col min="9" max="13" width="7.140625" customWidth="1"/>
  </cols>
  <sheetData>
    <row r="1" spans="1:13" s="2" customFormat="1" x14ac:dyDescent="0.25">
      <c r="B1" s="1">
        <v>42767</v>
      </c>
      <c r="C1" s="1">
        <v>42795</v>
      </c>
      <c r="D1" s="1">
        <v>42826</v>
      </c>
      <c r="E1" s="1">
        <v>42856</v>
      </c>
      <c r="F1" s="1">
        <v>42887</v>
      </c>
      <c r="G1" s="1">
        <v>42917</v>
      </c>
      <c r="H1" s="1">
        <v>42948</v>
      </c>
      <c r="I1" s="1">
        <v>42979</v>
      </c>
      <c r="J1" s="1">
        <v>43009</v>
      </c>
      <c r="K1" s="1">
        <v>43040</v>
      </c>
      <c r="L1" s="1">
        <v>43070</v>
      </c>
      <c r="M1" s="1">
        <v>43101</v>
      </c>
    </row>
    <row r="2" spans="1:13" x14ac:dyDescent="0.25">
      <c r="A2" s="2" t="s">
        <v>31</v>
      </c>
      <c r="B2" s="3">
        <f>[1]Sheet1!$R$55</f>
        <v>1677</v>
      </c>
      <c r="C2" s="3">
        <f>[2]Sheet1!$R$55</f>
        <v>1672</v>
      </c>
      <c r="D2" s="3">
        <f>[3]Sheet1!$R$55</f>
        <v>1694</v>
      </c>
      <c r="E2" s="3">
        <f>[4]Sheet1!$S$48</f>
        <v>1698</v>
      </c>
      <c r="F2" s="3">
        <f>[5]Sheet1!$S$48</f>
        <v>1674</v>
      </c>
      <c r="G2" s="3">
        <f>[6]Sheet1!$S$48</f>
        <v>1648</v>
      </c>
      <c r="H2" s="3">
        <f>[7]Sheet1!$S$48</f>
        <v>1660</v>
      </c>
      <c r="I2" s="3">
        <f>[8]Sheet1!$S$48</f>
        <v>1657</v>
      </c>
      <c r="J2" s="3">
        <f>[9]Sheet1!$S$48</f>
        <v>1633</v>
      </c>
      <c r="K2" s="3">
        <f>[10]Sheet1!$S$48</f>
        <v>1618</v>
      </c>
      <c r="L2" s="3">
        <f>[11]Sheet1!$S$48</f>
        <v>1637</v>
      </c>
      <c r="M2" s="3">
        <f>[12]Sheet1!$S$48</f>
        <v>1634</v>
      </c>
    </row>
    <row r="3" spans="1:13" x14ac:dyDescent="0.25">
      <c r="A3" s="2" t="s">
        <v>0</v>
      </c>
      <c r="B3" s="3">
        <f>'[13]February 2017'!$H$7</f>
        <v>1374</v>
      </c>
      <c r="C3" s="3">
        <f>'[46]7th Circuit Summary 3.17'!$B$7</f>
        <v>1383</v>
      </c>
      <c r="D3" s="3">
        <f>'[13]April 2017'!$H$7</f>
        <v>1388</v>
      </c>
      <c r="E3" s="3">
        <f>'[47]7th Circuit Summary 5.17'!$B$7</f>
        <v>1411</v>
      </c>
      <c r="F3" s="3">
        <f>'[47]7th Circuit Summary 6.17'!$B$7</f>
        <v>1395</v>
      </c>
      <c r="G3" s="3">
        <f>'[47]7th Circuit Summary 7.17'!$B$7</f>
        <v>1381</v>
      </c>
      <c r="H3" s="3">
        <f>'[47]7th Circuit Summary 8.17'!$B$7</f>
        <v>1357</v>
      </c>
      <c r="I3" s="3">
        <f>'[47]7th Circuit Summary 9.17'!$B$7</f>
        <v>1369</v>
      </c>
      <c r="J3" s="3">
        <f>'[47]7th Circuit Summary 10.17'!$B$7</f>
        <v>1361</v>
      </c>
      <c r="K3" s="3">
        <f>'[47]7th Circuit Summary 11.17'!$B$7</f>
        <v>1341</v>
      </c>
      <c r="L3" s="3">
        <f>'[47]7th Circuit Summary 12.17'!$B$7</f>
        <v>1361</v>
      </c>
      <c r="M3" s="3">
        <f>'[48]7th Circuit Summary 1.18'!$B$7</f>
        <v>1341</v>
      </c>
    </row>
    <row r="4" spans="1:13" x14ac:dyDescent="0.25">
      <c r="A4" s="2" t="s">
        <v>1</v>
      </c>
      <c r="B4" s="3">
        <f>'[13]February 2017'!$H$11+'[13]February 2017'!$H$13</f>
        <v>1111</v>
      </c>
      <c r="C4" s="3">
        <f>'[46]7th Circuit Summary 3.17'!$B$16</f>
        <v>1140</v>
      </c>
      <c r="D4" s="3">
        <f>'[13]April 2017'!$H$11+'[13]April 2017'!$H$13</f>
        <v>1145</v>
      </c>
      <c r="E4" s="3">
        <f>'[47]7th Circuit Summary 5.17'!$B$16</f>
        <v>1130</v>
      </c>
      <c r="F4" s="3">
        <f>'[47]7th Circuit Summary 6.17'!$B$16</f>
        <v>1128</v>
      </c>
      <c r="G4" s="3">
        <f>'[47]7th Circuit Summary 7.17'!$B$16</f>
        <v>1126</v>
      </c>
      <c r="H4" s="3">
        <f>'[47]7th Circuit Summary 8.17'!$B$16</f>
        <v>1113</v>
      </c>
      <c r="I4" s="3">
        <f>'[47]7th Circuit Summary 9.17'!$B$16</f>
        <v>1101</v>
      </c>
      <c r="J4" s="3">
        <f>'[47]7th Circuit Summary 10.17'!$B$16</f>
        <v>1088</v>
      </c>
      <c r="K4" s="3">
        <f>'[47]7th Circuit Summary 11.17'!$B$16</f>
        <v>1093</v>
      </c>
      <c r="L4" s="3">
        <f>'[47]7th Circuit Summary 12.17'!$B$16</f>
        <v>1071</v>
      </c>
      <c r="M4" s="3">
        <f>'[48]7th Circuit Summary 1.18'!$B$16</f>
        <v>1059</v>
      </c>
    </row>
    <row r="5" spans="1:13" x14ac:dyDescent="0.25">
      <c r="A5" s="2" t="s">
        <v>6</v>
      </c>
      <c r="B5" s="3">
        <f>'[13]February 2017'!$H$9</f>
        <v>262</v>
      </c>
      <c r="C5" s="3">
        <f>'[46]7th Circuit Summary 3.17'!$B$9</f>
        <v>242</v>
      </c>
      <c r="D5" s="3">
        <f>'[13]April 2017'!$H$9</f>
        <v>242</v>
      </c>
      <c r="E5" s="3">
        <f>'[47]7th Circuit Summary 5.17'!$B$9</f>
        <v>280</v>
      </c>
      <c r="F5" s="3">
        <f>'[47]7th Circuit Summary 6.17'!$B$9</f>
        <v>267</v>
      </c>
      <c r="G5" s="3">
        <f>'[47]7th Circuit Summary 7.17'!$B$9</f>
        <v>252</v>
      </c>
      <c r="H5" s="3">
        <f>'[47]7th Circuit Summary 8.17'!$B$9</f>
        <v>244</v>
      </c>
      <c r="I5" s="3">
        <f>'[47]7th Circuit Summary 9.17'!$B$9</f>
        <v>266</v>
      </c>
      <c r="J5" s="3">
        <f>'[47]7th Circuit Summary 10.17'!$B$9</f>
        <v>269</v>
      </c>
      <c r="K5" s="3">
        <f>'[47]7th Circuit Summary 11.17'!$B$9</f>
        <v>248</v>
      </c>
      <c r="L5" s="3">
        <f>'[47]7th Circuit Summary 12.17'!$B$9</f>
        <v>277</v>
      </c>
      <c r="M5" s="3">
        <f>'[48]7th Circuit Summary 1.18'!$B$9</f>
        <v>280</v>
      </c>
    </row>
    <row r="6" spans="1:13" x14ac:dyDescent="0.25">
      <c r="A6" s="2" t="s">
        <v>8</v>
      </c>
      <c r="B6" s="3">
        <f t="shared" ref="B6:M6" si="0">B3-(B4+B5)</f>
        <v>1</v>
      </c>
      <c r="C6" s="3">
        <f t="shared" si="0"/>
        <v>1</v>
      </c>
      <c r="D6" s="3">
        <f t="shared" si="0"/>
        <v>1</v>
      </c>
      <c r="E6" s="3">
        <f t="shared" si="0"/>
        <v>1</v>
      </c>
      <c r="F6" s="3">
        <f t="shared" si="0"/>
        <v>0</v>
      </c>
      <c r="G6" s="3">
        <f t="shared" si="0"/>
        <v>3</v>
      </c>
      <c r="H6" s="3">
        <f t="shared" si="0"/>
        <v>0</v>
      </c>
      <c r="I6" s="3">
        <f t="shared" si="0"/>
        <v>2</v>
      </c>
      <c r="J6" s="3">
        <f t="shared" si="0"/>
        <v>4</v>
      </c>
      <c r="K6" s="3">
        <f t="shared" si="0"/>
        <v>0</v>
      </c>
      <c r="L6" s="3">
        <f t="shared" si="0"/>
        <v>13</v>
      </c>
      <c r="M6" s="3">
        <f t="shared" si="0"/>
        <v>2</v>
      </c>
    </row>
    <row r="8" spans="1:13" s="2" customFormat="1" x14ac:dyDescent="0.25">
      <c r="B8" s="1">
        <v>42767</v>
      </c>
      <c r="C8" s="1">
        <v>42795</v>
      </c>
      <c r="D8" s="1">
        <v>42826</v>
      </c>
      <c r="E8" s="1">
        <v>42856</v>
      </c>
      <c r="F8" s="1">
        <v>42887</v>
      </c>
      <c r="G8" s="1">
        <v>42917</v>
      </c>
      <c r="H8" s="1">
        <v>42948</v>
      </c>
      <c r="I8" s="1">
        <v>42979</v>
      </c>
      <c r="J8" s="1">
        <v>43009</v>
      </c>
      <c r="K8" s="1">
        <v>43040</v>
      </c>
      <c r="L8" s="1">
        <v>43070</v>
      </c>
      <c r="M8" s="1">
        <v>43101</v>
      </c>
    </row>
    <row r="9" spans="1:13" x14ac:dyDescent="0.25">
      <c r="A9" s="2" t="s">
        <v>2</v>
      </c>
      <c r="B9" s="3">
        <f>'[13]February 2017'!$H$20+'[13]February 2017'!$H$19</f>
        <v>477</v>
      </c>
      <c r="C9" s="3">
        <f>'[46]7th Circuit Summary 3.17'!$G$21</f>
        <v>490</v>
      </c>
      <c r="D9" s="3">
        <f>'[13]April 2017'!$H$20+'[13]April 2017'!$H$19</f>
        <v>491</v>
      </c>
      <c r="E9" s="3">
        <f>'[47]7th Circuit Summary 5.17'!$G$21</f>
        <v>495</v>
      </c>
      <c r="F9" s="3">
        <f>'[47]7th Circuit Summary 6.17'!$G$21</f>
        <v>501</v>
      </c>
      <c r="G9" s="3">
        <f>'[47]7th Circuit Summary 7.17'!$G$21</f>
        <v>506</v>
      </c>
      <c r="H9" s="3">
        <f>'[47]7th Circuit Summary 8.17'!$G$21</f>
        <v>510</v>
      </c>
      <c r="I9" s="3">
        <f>'[47]7th Circuit Summary 9.17'!$G$21</f>
        <v>495</v>
      </c>
      <c r="J9" s="3">
        <f>'[47]7th Circuit Summary 10.17'!$G$21</f>
        <v>520</v>
      </c>
      <c r="K9" s="3">
        <f>'[47]7th Circuit Summary 11.17'!$G$21</f>
        <v>503</v>
      </c>
      <c r="L9" s="3">
        <f>'[47]7th Circuit Summary 12.17'!$G$21</f>
        <v>512</v>
      </c>
      <c r="M9" s="3">
        <f>'[48]7th Circuit Summary 1.18'!$G$21</f>
        <v>515</v>
      </c>
    </row>
    <row r="10" spans="1:13" x14ac:dyDescent="0.25">
      <c r="A10" s="2" t="s">
        <v>58</v>
      </c>
      <c r="B10" s="3">
        <f>'[13]February 2017'!$H$15+'[13]February 2017'!$H$16+'[13]February 2017'!$H$19</f>
        <v>453</v>
      </c>
      <c r="C10" s="3">
        <f>'[46]7th Circuit Summary 3.17'!$G$16</f>
        <v>466</v>
      </c>
      <c r="D10" s="3">
        <f>'[13]April 2017'!$H$15+'[13]April 2017'!$H$16+'[13]April 2017'!$H$19</f>
        <v>467</v>
      </c>
      <c r="E10" s="3">
        <f>'[47]7th Circuit Summary 5.17'!$G$16</f>
        <v>471</v>
      </c>
      <c r="F10" s="3">
        <f>'[47]7th Circuit Summary 6.17'!$G$16</f>
        <v>479</v>
      </c>
      <c r="G10" s="3">
        <f>'[47]7th Circuit Summary 7.17'!$G$16</f>
        <v>484</v>
      </c>
      <c r="H10" s="3">
        <f>'[47]7th Circuit Summary 8.17'!$G$16</f>
        <v>490</v>
      </c>
      <c r="I10" s="3">
        <f>'[47]7th Circuit Summary 9.17'!$G$16</f>
        <v>475</v>
      </c>
      <c r="J10" s="3">
        <f>'[47]7th Circuit Summary 10.17'!$G$16</f>
        <v>502</v>
      </c>
      <c r="K10" s="3">
        <f>'[47]7th Circuit Summary 11.17'!$G$16</f>
        <v>485</v>
      </c>
      <c r="L10" s="3">
        <f>'[47]7th Circuit Summary 12.17'!$G$16</f>
        <v>494</v>
      </c>
      <c r="M10" s="3">
        <f>'[48]7th Circuit Summary 1.18'!$G$16</f>
        <v>500</v>
      </c>
    </row>
    <row r="11" spans="1:13" x14ac:dyDescent="0.25">
      <c r="A11" s="2" t="s">
        <v>59</v>
      </c>
      <c r="B11" s="3">
        <f>'[13]February 2017'!$H$15</f>
        <v>379</v>
      </c>
      <c r="C11" s="3">
        <f>'[46]7th Circuit Summary 3.17'!$H$16</f>
        <v>389</v>
      </c>
      <c r="D11" s="3">
        <f>'[13]April 2017'!$H$15</f>
        <v>396</v>
      </c>
      <c r="E11" s="3">
        <f>'[47]7th Circuit Summary 5.17'!$H$16</f>
        <v>391</v>
      </c>
      <c r="F11" s="3">
        <f>'[47]7th Circuit Summary 6.17'!$H$16</f>
        <v>392</v>
      </c>
      <c r="G11" s="3">
        <f>'[47]7th Circuit Summary 7.17'!$H$16</f>
        <v>391</v>
      </c>
      <c r="H11" s="3">
        <f>'[47]7th Circuit Summary 8.17'!$H$16</f>
        <v>391</v>
      </c>
      <c r="I11" s="3">
        <f>'[47]7th Circuit Summary 9.17'!$H$16</f>
        <v>381</v>
      </c>
      <c r="J11" s="3">
        <f>'[47]7th Circuit Summary 10.17'!$H$16</f>
        <v>393</v>
      </c>
      <c r="K11" s="3">
        <f>'[47]7th Circuit Summary 11.17'!$H$16</f>
        <v>392</v>
      </c>
      <c r="L11" s="3">
        <f>'[47]7th Circuit Summary 12.17'!$H$16</f>
        <v>388</v>
      </c>
      <c r="M11" s="3">
        <f>'[48]7th Circuit Summary 1.18'!$H$16</f>
        <v>401</v>
      </c>
    </row>
    <row r="12" spans="1:13" x14ac:dyDescent="0.25">
      <c r="A12" s="2" t="s">
        <v>60</v>
      </c>
      <c r="B12" s="3">
        <f>'[13]February 2017'!$H$16+'[13]February 2017'!$H$19</f>
        <v>74</v>
      </c>
      <c r="C12" s="3">
        <f>'[46]7th Circuit Summary 3.17'!$G$17</f>
        <v>77</v>
      </c>
      <c r="D12" s="3">
        <f>'[13]April 2017'!$H$16+'[13]April 2017'!$H$19</f>
        <v>71</v>
      </c>
      <c r="E12" s="3">
        <f>'[47]7th Circuit Summary 5.17'!$G$17</f>
        <v>80</v>
      </c>
      <c r="F12" s="3">
        <f>'[47]7th Circuit Summary 6.17'!$G$17</f>
        <v>87</v>
      </c>
      <c r="G12" s="3">
        <f>'[47]7th Circuit Summary 7.17'!$G$17</f>
        <v>93</v>
      </c>
      <c r="H12" s="3">
        <f>'[47]7th Circuit Summary 8.17'!$G$17</f>
        <v>99</v>
      </c>
      <c r="I12" s="3">
        <f>'[47]7th Circuit Summary 9.17'!$G$17</f>
        <v>94</v>
      </c>
      <c r="J12" s="3">
        <f>'[47]7th Circuit Summary 10.17'!$G$17</f>
        <v>109</v>
      </c>
      <c r="K12" s="3">
        <f>'[47]7th Circuit Summary 11.17'!$G$17</f>
        <v>93</v>
      </c>
      <c r="L12" s="3">
        <f>'[47]7th Circuit Summary 12.17'!$G$17</f>
        <v>106</v>
      </c>
      <c r="M12" s="3">
        <f>'[48]7th Circuit Summary 1.18'!$G$17</f>
        <v>99</v>
      </c>
    </row>
    <row r="13" spans="1:13" x14ac:dyDescent="0.25">
      <c r="A13" s="2" t="s">
        <v>61</v>
      </c>
      <c r="B13">
        <f>'[16]6+ Months Inactive by County'!$C$40</f>
        <v>13</v>
      </c>
      <c r="C13">
        <f>'[17]6+ Months Inactive by County'!$C$40</f>
        <v>13</v>
      </c>
      <c r="D13">
        <f>'[18]6+ Months Inactive by County'!$C$40</f>
        <v>16</v>
      </c>
      <c r="E13">
        <f>'[19]6+ Months Inactive by County'!$C$40</f>
        <v>21</v>
      </c>
      <c r="F13">
        <f>'[20]6+ Months Inactive by County'!$C$40</f>
        <v>20</v>
      </c>
      <c r="G13">
        <f>'[21]6+ Months Inactive by County'!$C$40</f>
        <v>23</v>
      </c>
      <c r="H13">
        <f>'[22]6+ Months Inactive by County'!$C$40</f>
        <v>21</v>
      </c>
      <c r="I13">
        <f>'[23]6+ Months Inactive by County'!$C$40</f>
        <v>30</v>
      </c>
      <c r="J13">
        <f>'[24]6+ Months Inactive by County'!$C$40</f>
        <v>25</v>
      </c>
      <c r="K13">
        <f>'[25]6+ Months Inactive by County'!$C$40</f>
        <v>33</v>
      </c>
      <c r="L13">
        <f>'[26]6+ Months Inactive by County'!$C$40</f>
        <v>36</v>
      </c>
      <c r="M13">
        <f>'[27]6+ Months Inactive by County'!$C$40</f>
        <v>33</v>
      </c>
    </row>
    <row r="14" spans="1:13" x14ac:dyDescent="0.25">
      <c r="A14" s="2" t="s">
        <v>3</v>
      </c>
      <c r="B14" s="3">
        <f>'[13]February 2017'!$H$17</f>
        <v>24</v>
      </c>
      <c r="C14" s="3">
        <f>'[46]7th Circuit Summary 3.17'!$H$18</f>
        <v>24</v>
      </c>
      <c r="D14" s="3">
        <f>'[13]April 2017'!$H$17</f>
        <v>24</v>
      </c>
      <c r="E14" s="3">
        <f>'[47]7th Circuit Summary 5.17'!$H$18</f>
        <v>24</v>
      </c>
      <c r="F14" s="3">
        <f>'[47]7th Circuit Summary 6.17'!$H$18</f>
        <v>22</v>
      </c>
      <c r="G14" s="3">
        <f>'[47]7th Circuit Summary 7.17'!$H$18</f>
        <v>22</v>
      </c>
      <c r="H14" s="3">
        <f>'[47]7th Circuit Summary 8.17'!$H$18</f>
        <v>20</v>
      </c>
      <c r="I14" s="3">
        <f>'[47]7th Circuit Summary 9.17'!$H$18</f>
        <v>20</v>
      </c>
      <c r="J14" s="3">
        <f>'[47]7th Circuit Summary 10.17'!$H$18</f>
        <v>18</v>
      </c>
      <c r="K14" s="3">
        <f>'[47]7th Circuit Summary 11.17'!$H$18</f>
        <v>18</v>
      </c>
      <c r="L14" s="3">
        <f>'[47]7th Circuit Summary 12.17'!$H$18</f>
        <v>18</v>
      </c>
      <c r="M14" s="3">
        <f>'[48]7th Circuit Summary 1.18'!$H$18</f>
        <v>15</v>
      </c>
    </row>
    <row r="16" spans="1:13" s="2" customFormat="1" x14ac:dyDescent="0.25">
      <c r="B16" s="1">
        <v>42767</v>
      </c>
      <c r="C16" s="1">
        <v>42795</v>
      </c>
      <c r="D16" s="1">
        <v>42826</v>
      </c>
      <c r="E16" s="1">
        <v>42856</v>
      </c>
      <c r="F16" s="1">
        <v>42887</v>
      </c>
      <c r="G16" s="1">
        <v>42917</v>
      </c>
      <c r="H16" s="1">
        <v>42948</v>
      </c>
      <c r="I16" s="1">
        <v>42979</v>
      </c>
      <c r="J16" s="1">
        <v>43009</v>
      </c>
      <c r="K16" s="1">
        <v>43040</v>
      </c>
      <c r="L16" s="1">
        <v>43070</v>
      </c>
      <c r="M16" s="1">
        <v>43101</v>
      </c>
    </row>
    <row r="17" spans="1:13" x14ac:dyDescent="0.25">
      <c r="A17" s="2" t="s">
        <v>4</v>
      </c>
      <c r="B17" s="3">
        <f>'[13]February 2017'!$H$18</f>
        <v>6</v>
      </c>
      <c r="C17" s="3">
        <f>'[46]7th Circuit Summary 3.17'!$H$19</f>
        <v>17</v>
      </c>
      <c r="D17" s="3">
        <f>'[13]April 2017'!$H$18</f>
        <v>13</v>
      </c>
      <c r="E17" s="3">
        <f>'[47]7th Circuit Summary 5.17'!$H$19</f>
        <v>9</v>
      </c>
      <c r="F17" s="3">
        <f>'[47]7th Circuit Summary 6.17'!$H$19</f>
        <v>16</v>
      </c>
      <c r="G17" s="3">
        <f>'[47]7th Circuit Summary 7.17'!$H$19</f>
        <v>13</v>
      </c>
      <c r="H17" s="3">
        <f>'[47]7th Circuit Summary 8.17'!$H$19</f>
        <v>15</v>
      </c>
      <c r="I17" s="3">
        <f>'[47]7th Circuit Summary 9.17'!$H$19</f>
        <v>0</v>
      </c>
      <c r="J17" s="3">
        <f>'[47]7th Circuit Summary 10.17'!$H$19</f>
        <v>27</v>
      </c>
      <c r="K17" s="3">
        <f>'[47]7th Circuit Summary 11.17'!$H$19</f>
        <v>13</v>
      </c>
      <c r="L17" s="3">
        <f>'[47]7th Circuit Summary 12.17'!$H$19</f>
        <v>11</v>
      </c>
      <c r="M17" s="3">
        <f>'[48]7th Circuit Summary 1.18'!$H$19</f>
        <v>19</v>
      </c>
    </row>
    <row r="18" spans="1:13" x14ac:dyDescent="0.25">
      <c r="A18" s="2" t="s">
        <v>5</v>
      </c>
      <c r="B18" s="3">
        <f>'[13]February 2017'!$H$19</f>
        <v>7</v>
      </c>
      <c r="C18" s="3">
        <f>'[46]7th Circuit Summary 3.17'!$H$20</f>
        <v>19</v>
      </c>
      <c r="D18" s="3">
        <f>'[13]April 2017'!$H$19</f>
        <v>4</v>
      </c>
      <c r="E18" s="3">
        <f>'[47]7th Circuit Summary 5.17'!$H$20</f>
        <v>11</v>
      </c>
      <c r="F18" s="3">
        <f>'[47]7th Circuit Summary 6.17'!$H$20</f>
        <v>7</v>
      </c>
      <c r="G18" s="3">
        <f>'[47]7th Circuit Summary 7.17'!$H$20</f>
        <v>2</v>
      </c>
      <c r="H18" s="3">
        <f>'[47]7th Circuit Summary 8.17'!$H$20</f>
        <v>13</v>
      </c>
      <c r="I18" s="3">
        <f>'[47]7th Circuit Summary 9.17'!$H$20</f>
        <v>1</v>
      </c>
      <c r="J18" s="3">
        <f>'[47]7th Circuit Summary 10.17'!$H$20</f>
        <v>27</v>
      </c>
      <c r="K18" s="3">
        <f>'[47]7th Circuit Summary 11.17'!$H$20</f>
        <v>1</v>
      </c>
      <c r="L18" s="3">
        <f>'[47]7th Circuit Summary 12.17'!$H$20</f>
        <v>3</v>
      </c>
      <c r="M18" s="3">
        <f>'[48]7th Circuit Summary 1.18'!$H$20</f>
        <v>3</v>
      </c>
    </row>
  </sheetData>
  <pageMargins left="0.25" right="0.25" top="0.75" bottom="0.75" header="0.3" footer="0.3"/>
  <pageSetup scale="91" orientation="landscape" r:id="rId1"/>
  <headerFooter>
    <oddHeader>&amp;C&amp;"-,Bold"Circuit 7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N46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4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x14ac:dyDescent="0.25">
      <c r="B2" s="2" t="s">
        <v>41</v>
      </c>
      <c r="N2" s="17" t="str">
        <f>'Statewide Charts FY 17-18'!N2</f>
        <v>January 2018</v>
      </c>
    </row>
    <row r="24" spans="2:14" x14ac:dyDescent="0.25">
      <c r="B24" s="2" t="str">
        <f>B2</f>
        <v>Circuit 7</v>
      </c>
      <c r="N24" s="17" t="str">
        <f>'Statewide Charts FY 17-18'!N2</f>
        <v>January 2018</v>
      </c>
    </row>
    <row r="46" spans="2:14" x14ac:dyDescent="0.25">
      <c r="B46" s="2" t="str">
        <f>B2</f>
        <v>Circuit 7</v>
      </c>
      <c r="N46" s="17" t="str">
        <f>'Statewide Charts FY 17-18'!N2</f>
        <v>January 2018</v>
      </c>
    </row>
  </sheetData>
  <mergeCells count="1">
    <mergeCell ref="B1:N1"/>
  </mergeCells>
  <pageMargins left="0.55000000000000004" right="0.25" top="0.25" bottom="0.25" header="0" footer="0"/>
  <pageSetup scale="78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18"/>
  <sheetViews>
    <sheetView view="pageLayout" zoomScaleNormal="100" workbookViewId="0">
      <selection activeCell="M2" sqref="M2"/>
    </sheetView>
  </sheetViews>
  <sheetFormatPr defaultRowHeight="15" x14ac:dyDescent="0.25"/>
  <cols>
    <col min="1" max="1" width="43.7109375" style="2" bestFit="1" customWidth="1"/>
    <col min="2" max="3" width="7.28515625" customWidth="1"/>
    <col min="4" max="4" width="6.85546875" bestFit="1" customWidth="1"/>
    <col min="5" max="5" width="7.5703125" bestFit="1" customWidth="1"/>
    <col min="6" max="6" width="6.7109375" bestFit="1" customWidth="1"/>
    <col min="7" max="7" width="6.140625" bestFit="1" customWidth="1"/>
    <col min="8" max="8" width="7.140625" bestFit="1" customWidth="1"/>
    <col min="9" max="13" width="7.140625" customWidth="1"/>
  </cols>
  <sheetData>
    <row r="1" spans="1:13" s="2" customFormat="1" x14ac:dyDescent="0.25">
      <c r="B1" s="1">
        <v>42767</v>
      </c>
      <c r="C1" s="1">
        <v>42795</v>
      </c>
      <c r="D1" s="1">
        <v>42826</v>
      </c>
      <c r="E1" s="1">
        <v>42856</v>
      </c>
      <c r="F1" s="1">
        <v>42887</v>
      </c>
      <c r="G1" s="1">
        <v>42917</v>
      </c>
      <c r="H1" s="1">
        <v>42948</v>
      </c>
      <c r="I1" s="1">
        <v>42979</v>
      </c>
      <c r="J1" s="1">
        <v>43009</v>
      </c>
      <c r="K1" s="1">
        <v>43040</v>
      </c>
      <c r="L1" s="1">
        <v>43070</v>
      </c>
      <c r="M1" s="1">
        <v>43101</v>
      </c>
    </row>
    <row r="2" spans="1:13" x14ac:dyDescent="0.25">
      <c r="A2" s="2" t="s">
        <v>31</v>
      </c>
      <c r="B2" s="18">
        <f>[1]Sheet1!$R$64</f>
        <v>628</v>
      </c>
      <c r="C2" s="18">
        <f>[2]Sheet1!$R$64</f>
        <v>633</v>
      </c>
      <c r="D2" s="18">
        <f>[3]Sheet1!$R$64</f>
        <v>620</v>
      </c>
      <c r="E2" s="18">
        <f>[4]Sheet1!$S$56</f>
        <v>625</v>
      </c>
      <c r="F2" s="18">
        <f>[5]Sheet1!$S$56</f>
        <v>600</v>
      </c>
      <c r="G2" s="18">
        <f>[6]Sheet1!$S$56</f>
        <v>605</v>
      </c>
      <c r="H2" s="18">
        <f>[7]Sheet1!$S$56</f>
        <v>613</v>
      </c>
      <c r="I2" s="18">
        <f>[8]Sheet1!$S$56</f>
        <v>581</v>
      </c>
      <c r="J2" s="18">
        <f>[9]Sheet1!$S$56</f>
        <v>590</v>
      </c>
      <c r="K2" s="18">
        <f>[10]Sheet1!$S$56</f>
        <v>567</v>
      </c>
      <c r="L2" s="18">
        <f>[11]Sheet1!$S$56</f>
        <v>558</v>
      </c>
      <c r="M2" s="18">
        <f>[12]Sheet1!$S$56</f>
        <v>569</v>
      </c>
    </row>
    <row r="3" spans="1:13" x14ac:dyDescent="0.25">
      <c r="A3" s="2" t="s">
        <v>0</v>
      </c>
      <c r="B3" s="3">
        <f>'[13]February 2017'!$I$7</f>
        <v>602</v>
      </c>
      <c r="C3" s="3">
        <f>'[49]8th Circuit Summary 3.17'!$B$7</f>
        <v>615</v>
      </c>
      <c r="D3" s="3">
        <f>'[13]April 2017'!$I$7</f>
        <v>600</v>
      </c>
      <c r="E3" s="3">
        <f>'[50]8th Circuit Summary 5.17'!$B$7</f>
        <v>605</v>
      </c>
      <c r="F3" s="3">
        <f>'[50]8th Circuit Summary 6.17'!$B$7</f>
        <v>580</v>
      </c>
      <c r="G3" s="3">
        <f>'[50]8th Circuit Summary 7.17'!$B$7</f>
        <v>590</v>
      </c>
      <c r="H3" s="3">
        <f>'[50]8th Circuit Summary 8.17'!$B$7</f>
        <v>586</v>
      </c>
      <c r="I3" s="3">
        <f>'[50]8th Circuit Summary 9.17'!$B$7</f>
        <v>562</v>
      </c>
      <c r="J3" s="3">
        <f>'[50]8th Circuit Summary 10.17'!$B$7</f>
        <v>553</v>
      </c>
      <c r="K3" s="3">
        <f>'[50]8th Circuit Summary 11.17'!$B$7</f>
        <v>557</v>
      </c>
      <c r="L3" s="3">
        <f>'[50]8th Circuit Summary 12.17'!$B$7</f>
        <v>531</v>
      </c>
      <c r="M3" s="3">
        <f>'[51]8th Circuit Summary 1.18'!$B$7</f>
        <v>532</v>
      </c>
    </row>
    <row r="4" spans="1:13" x14ac:dyDescent="0.25">
      <c r="A4" s="2" t="s">
        <v>1</v>
      </c>
      <c r="B4" s="3">
        <f>'[13]February 2017'!$I$11+'[13]February 2017'!$I$13</f>
        <v>526</v>
      </c>
      <c r="C4" s="3">
        <f>'[49]8th Circuit Summary 3.17'!$B$16</f>
        <v>525</v>
      </c>
      <c r="D4" s="3">
        <f>'[13]April 2017'!$I$11+'[13]April 2017'!$I$13</f>
        <v>523</v>
      </c>
      <c r="E4" s="3">
        <f>'[50]8th Circuit Summary 5.17'!$B$16</f>
        <v>529</v>
      </c>
      <c r="F4" s="3">
        <f>'[50]8th Circuit Summary 6.17'!$B$16</f>
        <v>506</v>
      </c>
      <c r="G4" s="3">
        <f>'[50]8th Circuit Summary 7.17'!$B$16</f>
        <v>512</v>
      </c>
      <c r="H4" s="3">
        <f>'[50]8th Circuit Summary 8.17'!$B$16</f>
        <v>525</v>
      </c>
      <c r="I4" s="3">
        <f>'[50]8th Circuit Summary 9.17'!$B$16</f>
        <v>498</v>
      </c>
      <c r="J4" s="3">
        <f>'[50]8th Circuit Summary 10.17'!$B$16</f>
        <v>497</v>
      </c>
      <c r="K4" s="3">
        <f>'[50]8th Circuit Summary 11.17'!$B$16</f>
        <v>506</v>
      </c>
      <c r="L4" s="3">
        <f>'[50]8th Circuit Summary 12.17'!$B$16</f>
        <v>479</v>
      </c>
      <c r="M4" s="3">
        <f>'[51]8th Circuit Summary 1.18'!$B$16</f>
        <v>488</v>
      </c>
    </row>
    <row r="5" spans="1:13" x14ac:dyDescent="0.25">
      <c r="A5" s="2" t="s">
        <v>6</v>
      </c>
      <c r="B5" s="3">
        <f>'[13]February 2017'!$I$9</f>
        <v>75</v>
      </c>
      <c r="C5" s="3">
        <f>'[49]8th Circuit Summary 3.17'!$B$9</f>
        <v>89</v>
      </c>
      <c r="D5" s="3">
        <f>'[13]April 2017'!$I$9</f>
        <v>76</v>
      </c>
      <c r="E5" s="3">
        <f>'[50]8th Circuit Summary 5.17'!$B$9</f>
        <v>75</v>
      </c>
      <c r="F5" s="3">
        <f>'[50]8th Circuit Summary 6.17'!$B$9</f>
        <v>74</v>
      </c>
      <c r="G5" s="3">
        <f>'[50]8th Circuit Summary 7.17'!$B$9</f>
        <v>77</v>
      </c>
      <c r="H5" s="3">
        <f>'[50]8th Circuit Summary 8.17'!$B$9</f>
        <v>61</v>
      </c>
      <c r="I5" s="3">
        <f>'[50]8th Circuit Summary 9.17'!$B$9</f>
        <v>64</v>
      </c>
      <c r="J5" s="3">
        <f>'[50]8th Circuit Summary 10.17'!$B$9</f>
        <v>56</v>
      </c>
      <c r="K5" s="3">
        <f>'[50]8th Circuit Summary 11.17'!$B$9</f>
        <v>51</v>
      </c>
      <c r="L5" s="3">
        <f>'[50]8th Circuit Summary 12.17'!$B$9</f>
        <v>52</v>
      </c>
      <c r="M5" s="3">
        <f>'[51]8th Circuit Summary 1.18'!$B$9</f>
        <v>44</v>
      </c>
    </row>
    <row r="6" spans="1:13" x14ac:dyDescent="0.25">
      <c r="A6" s="2" t="s">
        <v>7</v>
      </c>
      <c r="B6" s="3">
        <f t="shared" ref="B6:M6" si="0">B3-(B4+B5)</f>
        <v>1</v>
      </c>
      <c r="C6" s="3">
        <f t="shared" si="0"/>
        <v>1</v>
      </c>
      <c r="D6" s="3">
        <f t="shared" si="0"/>
        <v>1</v>
      </c>
      <c r="E6" s="3">
        <f t="shared" si="0"/>
        <v>1</v>
      </c>
      <c r="F6" s="3">
        <f t="shared" si="0"/>
        <v>0</v>
      </c>
      <c r="G6" s="3">
        <f t="shared" si="0"/>
        <v>1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</row>
    <row r="8" spans="1:13" s="2" customFormat="1" x14ac:dyDescent="0.25">
      <c r="B8" s="1">
        <v>42767</v>
      </c>
      <c r="C8" s="1">
        <v>42795</v>
      </c>
      <c r="D8" s="1">
        <v>42826</v>
      </c>
      <c r="E8" s="1">
        <v>42856</v>
      </c>
      <c r="F8" s="1">
        <v>42887</v>
      </c>
      <c r="G8" s="1">
        <v>42917</v>
      </c>
      <c r="H8" s="1">
        <v>42948</v>
      </c>
      <c r="I8" s="1">
        <v>42979</v>
      </c>
      <c r="J8" s="1">
        <v>43009</v>
      </c>
      <c r="K8" s="1">
        <v>43040</v>
      </c>
      <c r="L8" s="1">
        <v>43070</v>
      </c>
      <c r="M8" s="1">
        <v>43101</v>
      </c>
    </row>
    <row r="9" spans="1:13" x14ac:dyDescent="0.25">
      <c r="A9" s="2" t="s">
        <v>2</v>
      </c>
      <c r="B9" s="3">
        <f>'[13]February 2017'!$I$20+'[13]February 2017'!$I$19</f>
        <v>359</v>
      </c>
      <c r="C9" s="3">
        <f>'[49]8th Circuit Summary 3.17'!$G$21</f>
        <v>374</v>
      </c>
      <c r="D9" s="3">
        <f>'[13]April 2017'!$I$20+'[13]April 2017'!$I$19</f>
        <v>365</v>
      </c>
      <c r="E9" s="3">
        <f>'[50]8th Circuit Summary 5.17'!$G$21</f>
        <v>366</v>
      </c>
      <c r="F9" s="3">
        <f>'[50]8th Circuit Summary 6.17'!$G$21</f>
        <v>378</v>
      </c>
      <c r="G9" s="3">
        <f>'[50]8th Circuit Summary 7.17'!$G$21</f>
        <v>376</v>
      </c>
      <c r="H9" s="3">
        <f>'[50]8th Circuit Summary 8.17'!$G$21</f>
        <v>382</v>
      </c>
      <c r="I9" s="3">
        <f>'[50]8th Circuit Summary 9.17'!$G$21</f>
        <v>370</v>
      </c>
      <c r="J9" s="3">
        <f>'[50]8th Circuit Summary 10.17'!$G$21</f>
        <v>375</v>
      </c>
      <c r="K9" s="3">
        <f>'[50]8th Circuit Summary 11.17'!$G$21</f>
        <v>389</v>
      </c>
      <c r="L9" s="3">
        <f>'[50]8th Circuit Summary 12.17'!$G$21</f>
        <v>380</v>
      </c>
      <c r="M9" s="3">
        <f>'[51]8th Circuit Summary 1.18'!$G$21</f>
        <v>377</v>
      </c>
    </row>
    <row r="10" spans="1:13" x14ac:dyDescent="0.25">
      <c r="A10" s="2" t="s">
        <v>58</v>
      </c>
      <c r="B10" s="3">
        <f>'[13]February 2017'!$I$15+'[13]February 2017'!$I$16+'[13]February 2017'!$I$19</f>
        <v>349</v>
      </c>
      <c r="C10" s="3">
        <f>'[49]8th Circuit Summary 3.17'!$G$16</f>
        <v>364</v>
      </c>
      <c r="D10" s="3">
        <f>'[13]April 2017'!$I$15+'[13]April 2017'!$I$16+'[13]April 2017'!$I$19</f>
        <v>355</v>
      </c>
      <c r="E10" s="3">
        <f>'[50]8th Circuit Summary 5.17'!$G$16</f>
        <v>357</v>
      </c>
      <c r="F10" s="3">
        <f>'[50]8th Circuit Summary 6.17'!$G$16</f>
        <v>370</v>
      </c>
      <c r="G10" s="3">
        <f>'[50]8th Circuit Summary 7.17'!$G$16</f>
        <v>368</v>
      </c>
      <c r="H10" s="3">
        <f>'[50]8th Circuit Summary 8.17'!$G$16</f>
        <v>374</v>
      </c>
      <c r="I10" s="3">
        <f>'[50]8th Circuit Summary 9.17'!$G$16</f>
        <v>362</v>
      </c>
      <c r="J10" s="3">
        <f>'[50]8th Circuit Summary 10.17'!$G$16</f>
        <v>367</v>
      </c>
      <c r="K10" s="3">
        <f>'[50]8th Circuit Summary 11.17'!$G$16</f>
        <v>381</v>
      </c>
      <c r="L10" s="3">
        <f>'[50]8th Circuit Summary 12.17'!$G$16</f>
        <v>372</v>
      </c>
      <c r="M10" s="3">
        <f>'[51]8th Circuit Summary 1.18'!$G$16</f>
        <v>369</v>
      </c>
    </row>
    <row r="11" spans="1:13" x14ac:dyDescent="0.25">
      <c r="A11" s="2" t="s">
        <v>59</v>
      </c>
      <c r="B11" s="3">
        <f>'[13]February 2017'!$I$15</f>
        <v>263</v>
      </c>
      <c r="C11" s="3">
        <f>'[49]8th Circuit Summary 3.17'!$H$16</f>
        <v>272</v>
      </c>
      <c r="D11" s="3">
        <f>'[13]April 2017'!$I$15</f>
        <v>266</v>
      </c>
      <c r="E11" s="3">
        <f>'[50]8th Circuit Summary 5.17'!$H$16</f>
        <v>271</v>
      </c>
      <c r="F11" s="3">
        <f>'[50]8th Circuit Summary 6.17'!$H$16</f>
        <v>271</v>
      </c>
      <c r="G11" s="3">
        <f>'[50]8th Circuit Summary 7.17'!$H$16</f>
        <v>275</v>
      </c>
      <c r="H11" s="3">
        <f>'[50]8th Circuit Summary 8.17'!$H$16</f>
        <v>284</v>
      </c>
      <c r="I11" s="3">
        <f>'[50]8th Circuit Summary 9.17'!$H$16</f>
        <v>273</v>
      </c>
      <c r="J11" s="3">
        <f>'[50]8th Circuit Summary 10.17'!$H$16</f>
        <v>275</v>
      </c>
      <c r="K11" s="3">
        <f>'[50]8th Circuit Summary 11.17'!$H$16</f>
        <v>282</v>
      </c>
      <c r="L11" s="3">
        <f>'[50]8th Circuit Summary 12.17'!$H$16</f>
        <v>273</v>
      </c>
      <c r="M11" s="3">
        <f>'[51]8th Circuit Summary 1.18'!$H$16</f>
        <v>274</v>
      </c>
    </row>
    <row r="12" spans="1:13" x14ac:dyDescent="0.25">
      <c r="A12" s="2" t="s">
        <v>60</v>
      </c>
      <c r="B12" s="3">
        <f>'[13]February 2017'!$I$16+'[13]February 2017'!$I$19</f>
        <v>86</v>
      </c>
      <c r="C12" s="3">
        <f>'[49]8th Circuit Summary 3.17'!$G$17</f>
        <v>92</v>
      </c>
      <c r="D12" s="3">
        <f>'[13]April 2017'!$I$16+'[13]April 2017'!$I$19</f>
        <v>89</v>
      </c>
      <c r="E12" s="3">
        <f>'[50]8th Circuit Summary 5.17'!$G$17</f>
        <v>86</v>
      </c>
      <c r="F12" s="3">
        <f>'[50]8th Circuit Summary 6.17'!$G$17</f>
        <v>99</v>
      </c>
      <c r="G12" s="3">
        <f>'[50]8th Circuit Summary 7.17'!$G$17</f>
        <v>93</v>
      </c>
      <c r="H12" s="3">
        <f>'[50]8th Circuit Summary 8.17'!$G$17</f>
        <v>90</v>
      </c>
      <c r="I12" s="3">
        <f>'[50]8th Circuit Summary 9.17'!$G$17</f>
        <v>89</v>
      </c>
      <c r="J12" s="3">
        <f>'[50]8th Circuit Summary 10.17'!$G$17</f>
        <v>92</v>
      </c>
      <c r="K12" s="3">
        <f>'[50]8th Circuit Summary 11.17'!$G$17</f>
        <v>99</v>
      </c>
      <c r="L12" s="3">
        <f>'[50]8th Circuit Summary 12.17'!$G$17</f>
        <v>99</v>
      </c>
      <c r="M12" s="3">
        <f>'[51]8th Circuit Summary 1.18'!$G$17</f>
        <v>95</v>
      </c>
    </row>
    <row r="13" spans="1:13" x14ac:dyDescent="0.25">
      <c r="A13" s="2" t="s">
        <v>61</v>
      </c>
      <c r="B13">
        <f>'[16]6+ Months Inactive by County'!$C$47</f>
        <v>25</v>
      </c>
      <c r="C13">
        <f>'[17]6+ Months Inactive by County'!$C$47</f>
        <v>24</v>
      </c>
      <c r="D13">
        <f>'[18]6+ Months Inactive by County'!$C$47</f>
        <v>25</v>
      </c>
      <c r="E13">
        <f>'[19]6+ Months Inactive by County'!$C$47</f>
        <v>28</v>
      </c>
      <c r="F13">
        <f>'[20]6+ Months Inactive by County'!$C$47</f>
        <v>45</v>
      </c>
      <c r="G13">
        <f>'[21]6+ Months Inactive by County'!$C$47</f>
        <v>33</v>
      </c>
      <c r="H13">
        <f>'[22]6+ Months Inactive by County'!$C$47</f>
        <v>35</v>
      </c>
      <c r="I13">
        <f>'[23]6+ Months Inactive by County'!$C$47</f>
        <v>42</v>
      </c>
      <c r="J13">
        <f>'[24]6+ Months Inactive by County'!$C$47</f>
        <v>50</v>
      </c>
      <c r="K13">
        <f>'[25]6+ Months Inactive by County'!$C$47</f>
        <v>49</v>
      </c>
      <c r="L13">
        <f>'[26]6+ Months Inactive by County'!$C$47</f>
        <v>40</v>
      </c>
      <c r="M13">
        <f>'[27]6+ Months Inactive by County'!$C$47</f>
        <v>32</v>
      </c>
    </row>
    <row r="14" spans="1:13" x14ac:dyDescent="0.25">
      <c r="A14" s="2" t="s">
        <v>3</v>
      </c>
      <c r="B14" s="3">
        <f>'[13]February 2017'!$I$17</f>
        <v>10</v>
      </c>
      <c r="C14" s="3">
        <f>'[49]8th Circuit Summary 3.17'!$H$18</f>
        <v>10</v>
      </c>
      <c r="D14" s="3">
        <f>'[13]April 2017'!$I$17</f>
        <v>10</v>
      </c>
      <c r="E14" s="3">
        <f>'[50]8th Circuit Summary 5.17'!$H$18</f>
        <v>9</v>
      </c>
      <c r="F14" s="3">
        <f>'[50]8th Circuit Summary 6.17'!$H$18</f>
        <v>8</v>
      </c>
      <c r="G14" s="3">
        <f>'[50]8th Circuit Summary 7.17'!$H$18</f>
        <v>8</v>
      </c>
      <c r="H14" s="3">
        <f>'[50]8th Circuit Summary 8.17'!$H$18</f>
        <v>8</v>
      </c>
      <c r="I14" s="3">
        <f>'[50]8th Circuit Summary 9.17'!$H$18</f>
        <v>8</v>
      </c>
      <c r="J14" s="3">
        <f>'[50]8th Circuit Summary 10.17'!$H$18</f>
        <v>8</v>
      </c>
      <c r="K14" s="3">
        <f>'[50]8th Circuit Summary 11.17'!$H$18</f>
        <v>8</v>
      </c>
      <c r="L14" s="3">
        <f>'[50]8th Circuit Summary 12.17'!$H$18</f>
        <v>8</v>
      </c>
      <c r="M14" s="3">
        <f>'[51]8th Circuit Summary 1.18'!$H$18</f>
        <v>8</v>
      </c>
    </row>
    <row r="16" spans="1:13" s="2" customFormat="1" x14ac:dyDescent="0.25">
      <c r="B16" s="1">
        <v>42767</v>
      </c>
      <c r="C16" s="1">
        <v>42795</v>
      </c>
      <c r="D16" s="1">
        <v>42826</v>
      </c>
      <c r="E16" s="1">
        <v>42856</v>
      </c>
      <c r="F16" s="1">
        <v>42887</v>
      </c>
      <c r="G16" s="1">
        <v>42917</v>
      </c>
      <c r="H16" s="1">
        <v>42948</v>
      </c>
      <c r="I16" s="1">
        <v>42979</v>
      </c>
      <c r="J16" s="1">
        <v>43009</v>
      </c>
      <c r="K16" s="1">
        <v>43040</v>
      </c>
      <c r="L16" s="1">
        <v>43070</v>
      </c>
      <c r="M16" s="1">
        <v>43101</v>
      </c>
    </row>
    <row r="17" spans="1:13" x14ac:dyDescent="0.25">
      <c r="A17" s="2" t="s">
        <v>4</v>
      </c>
      <c r="B17" s="3">
        <f>'[13]February 2017'!$I$18</f>
        <v>11</v>
      </c>
      <c r="C17" s="3">
        <f>'[49]8th Circuit Summary 3.17'!$H$19</f>
        <v>9</v>
      </c>
      <c r="D17" s="3">
        <f>'[13]April 2017'!$I$18</f>
        <v>6</v>
      </c>
      <c r="E17" s="3">
        <f>'[50]8th Circuit Summary 5.17'!$H$19</f>
        <v>11</v>
      </c>
      <c r="F17" s="3">
        <f>'[50]8th Circuit Summary 6.17'!$H$19</f>
        <v>13</v>
      </c>
      <c r="G17" s="3">
        <f>'[50]8th Circuit Summary 7.17'!$H$19</f>
        <v>7</v>
      </c>
      <c r="H17" s="3">
        <f>'[50]8th Circuit Summary 8.17'!$H$19</f>
        <v>14</v>
      </c>
      <c r="I17" s="3">
        <f>'[50]8th Circuit Summary 9.17'!$H$19</f>
        <v>0</v>
      </c>
      <c r="J17" s="3">
        <f>'[50]8th Circuit Summary 10.17'!$H$19</f>
        <v>13</v>
      </c>
      <c r="K17" s="3">
        <f>'[50]8th Circuit Summary 11.17'!$H$19</f>
        <v>18</v>
      </c>
      <c r="L17" s="3">
        <f>'[50]8th Circuit Summary 12.17'!$H$19</f>
        <v>0</v>
      </c>
      <c r="M17" s="3">
        <f>'[51]8th Circuit Summary 1.18'!$H$19</f>
        <v>15</v>
      </c>
    </row>
    <row r="18" spans="1:13" x14ac:dyDescent="0.25">
      <c r="A18" s="2" t="s">
        <v>5</v>
      </c>
      <c r="B18" s="3">
        <f>'[13]February 2017'!$I$19</f>
        <v>0</v>
      </c>
      <c r="C18" s="3">
        <f>'[49]8th Circuit Summary 3.17'!$H$20</f>
        <v>16</v>
      </c>
      <c r="D18" s="3">
        <f>'[13]April 2017'!$I$19</f>
        <v>10</v>
      </c>
      <c r="E18" s="3">
        <f>'[50]8th Circuit Summary 5.17'!$H$20</f>
        <v>0</v>
      </c>
      <c r="F18" s="3">
        <f>'[50]8th Circuit Summary 6.17'!$H$20</f>
        <v>11</v>
      </c>
      <c r="G18" s="3">
        <f>'[50]8th Circuit Summary 7.17'!$H$20</f>
        <v>9</v>
      </c>
      <c r="H18" s="3">
        <f>'[50]8th Circuit Summary 8.17'!$H$20</f>
        <v>10</v>
      </c>
      <c r="I18" s="3">
        <f>'[50]8th Circuit Summary 9.17'!$H$20</f>
        <v>10</v>
      </c>
      <c r="J18" s="3">
        <f>'[50]8th Circuit Summary 10.17'!$H$20</f>
        <v>4</v>
      </c>
      <c r="K18" s="3">
        <f>'[50]8th Circuit Summary 11.17'!$H$20</f>
        <v>11</v>
      </c>
      <c r="L18" s="3">
        <f>'[50]8th Circuit Summary 12.17'!$H$20</f>
        <v>17</v>
      </c>
      <c r="M18" s="3">
        <f>'[51]8th Circuit Summary 1.18'!$H$20</f>
        <v>13</v>
      </c>
    </row>
  </sheetData>
  <pageMargins left="0.25" right="0.25" top="1.25" bottom="0.75" header="0.3" footer="0.3"/>
  <pageSetup scale="91" orientation="landscape" r:id="rId1"/>
  <headerFooter>
    <oddHeader>&amp;C&amp;"-,Bold"Circuit 8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1.7109375" customWidth="1"/>
  </cols>
  <sheetData>
    <row r="1" spans="2:14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x14ac:dyDescent="0.25">
      <c r="B2" s="2" t="s">
        <v>42</v>
      </c>
      <c r="N2" s="17" t="str">
        <f>'Statewide Charts FY 17-18'!N2</f>
        <v>January 2018</v>
      </c>
    </row>
    <row r="24" spans="2:14" x14ac:dyDescent="0.25">
      <c r="B24" s="2" t="str">
        <f>B2</f>
        <v>Circuit 8</v>
      </c>
      <c r="N24" s="17" t="str">
        <f>'Statewide Charts FY 17-18'!N2</f>
        <v>January 2018</v>
      </c>
    </row>
    <row r="46" spans="2:14" x14ac:dyDescent="0.25">
      <c r="B46" s="2" t="str">
        <f>B2</f>
        <v>Circuit 8</v>
      </c>
      <c r="N46" s="17" t="str">
        <f>'Statewide Charts FY 17-18'!N2</f>
        <v>January 2018</v>
      </c>
    </row>
    <row r="47" spans="2:14" x14ac:dyDescent="0.25">
      <c r="B47" s="2"/>
    </row>
  </sheetData>
  <mergeCells count="1">
    <mergeCell ref="B1:N1"/>
  </mergeCells>
  <pageMargins left="0.55000000000000004" right="0.25" top="0.25" bottom="0.25" header="0" footer="0"/>
  <pageSetup scale="77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M11"/>
  <sheetViews>
    <sheetView view="pageLayout" zoomScaleNormal="100" workbookViewId="0">
      <selection activeCell="M2" sqref="M2"/>
    </sheetView>
  </sheetViews>
  <sheetFormatPr defaultRowHeight="15" x14ac:dyDescent="0.25"/>
  <cols>
    <col min="1" max="1" width="43.7109375" bestFit="1" customWidth="1"/>
    <col min="2" max="3" width="7.28515625" customWidth="1"/>
    <col min="4" max="4" width="6.85546875" bestFit="1" customWidth="1"/>
    <col min="5" max="5" width="7.5703125" bestFit="1" customWidth="1"/>
    <col min="6" max="6" width="6.7109375" bestFit="1" customWidth="1"/>
    <col min="7" max="7" width="6.140625" bestFit="1" customWidth="1"/>
    <col min="8" max="8" width="7.140625" bestFit="1" customWidth="1"/>
    <col min="9" max="13" width="7.140625" customWidth="1"/>
  </cols>
  <sheetData>
    <row r="1" spans="1:13" x14ac:dyDescent="0.25">
      <c r="A1" s="2"/>
      <c r="B1" s="1">
        <v>42767</v>
      </c>
      <c r="C1" s="1">
        <v>42795</v>
      </c>
      <c r="D1" s="1">
        <v>42826</v>
      </c>
      <c r="E1" s="1">
        <v>42856</v>
      </c>
      <c r="F1" s="1">
        <v>42887</v>
      </c>
      <c r="G1" s="1">
        <v>42917</v>
      </c>
      <c r="H1" s="1">
        <v>42948</v>
      </c>
      <c r="I1" s="1">
        <v>42979</v>
      </c>
      <c r="J1" s="1">
        <v>43009</v>
      </c>
      <c r="K1" s="1">
        <v>43040</v>
      </c>
      <c r="L1" s="1">
        <v>43070</v>
      </c>
      <c r="M1" s="1">
        <v>43101</v>
      </c>
    </row>
    <row r="2" spans="1:13" x14ac:dyDescent="0.25">
      <c r="A2" s="2" t="s">
        <v>31</v>
      </c>
      <c r="B2" s="3">
        <f>[1]Sheet1!$R$67</f>
        <v>1369</v>
      </c>
      <c r="C2" s="3">
        <f>[2]Sheet1!$R$67</f>
        <v>1427</v>
      </c>
      <c r="D2" s="3">
        <f>[3]Sheet1!$R$67</f>
        <v>1435</v>
      </c>
      <c r="E2" s="3">
        <f>[4]Sheet1!$S$58</f>
        <v>1419</v>
      </c>
      <c r="F2" s="3">
        <f>[5]Sheet1!$S$58</f>
        <v>1426</v>
      </c>
      <c r="G2" s="3">
        <f>[6]Sheet1!$S$58</f>
        <v>1406</v>
      </c>
      <c r="H2" s="3">
        <f>[7]Sheet1!$S$58</f>
        <v>1440</v>
      </c>
      <c r="I2" s="3">
        <f>[8]Sheet1!$S$58</f>
        <v>1465</v>
      </c>
      <c r="J2" s="3">
        <f>[9]Sheet1!$S$58</f>
        <v>1447</v>
      </c>
      <c r="K2" s="3">
        <f>[10]Sheet1!$S$58</f>
        <v>1463</v>
      </c>
      <c r="L2" s="3">
        <f>[11]Sheet1!$S$58</f>
        <v>1449</v>
      </c>
      <c r="M2" s="3">
        <f>[12]Sheet1!$S$58</f>
        <v>1497</v>
      </c>
    </row>
    <row r="3" spans="1:13" x14ac:dyDescent="0.25">
      <c r="A3" s="2" t="s">
        <v>0</v>
      </c>
      <c r="B3" s="3">
        <f>'[13]February 2017'!$K$7</f>
        <v>1312</v>
      </c>
      <c r="C3" s="3">
        <f>'[15]March 2017'!$K$7</f>
        <v>1220</v>
      </c>
      <c r="D3" s="3">
        <f>'[13]April 2017'!$J$7</f>
        <v>1339</v>
      </c>
      <c r="E3" s="3">
        <f>'[13]May 2017'!$J$7</f>
        <v>1357</v>
      </c>
      <c r="F3" s="3">
        <f>'[13]June 2017'!$J$7</f>
        <v>1230</v>
      </c>
      <c r="G3" s="3">
        <f>'[13]July 2017'!$J$7</f>
        <v>1294</v>
      </c>
      <c r="H3" s="3">
        <f>'[13]August 2017'!$J$7</f>
        <v>1345</v>
      </c>
      <c r="I3" s="3">
        <f>'[13]September 2017'!$J$7</f>
        <v>1374</v>
      </c>
      <c r="J3" s="3">
        <f>'[13]October 2017'!$J$7</f>
        <v>1324</v>
      </c>
      <c r="K3" s="3">
        <f>'[13]November 2017'!$J$7</f>
        <v>1085</v>
      </c>
      <c r="L3" s="3">
        <f>'[13]December 2017'!$J$7</f>
        <v>1368</v>
      </c>
      <c r="M3" s="3">
        <f>'[14]January 2018'!$K$6</f>
        <v>1498</v>
      </c>
    </row>
    <row r="4" spans="1:13" x14ac:dyDescent="0.25">
      <c r="A4" s="2" t="s">
        <v>1</v>
      </c>
      <c r="B4" s="3">
        <f>'[13]February 2017'!$K$11</f>
        <v>549</v>
      </c>
      <c r="C4" s="3">
        <f>'[15]March 2017'!$K$11</f>
        <v>466</v>
      </c>
      <c r="D4" s="3">
        <f>'[13]April 2017'!$J$11</f>
        <v>549</v>
      </c>
      <c r="E4" s="3">
        <f>'[13]May 2017'!$J$11</f>
        <v>531</v>
      </c>
      <c r="F4" s="3">
        <f>'[13]June 2017'!$J$11</f>
        <v>477</v>
      </c>
      <c r="G4" s="3">
        <f>'[13]July 2017'!$J$11</f>
        <v>427</v>
      </c>
      <c r="H4" s="3">
        <f>'[13]August 2017'!$J$11</f>
        <v>501</v>
      </c>
      <c r="I4" s="3">
        <f>'[13]September 2017'!$J$11</f>
        <v>484</v>
      </c>
      <c r="J4" s="3">
        <f>'[13]October 2017'!$J$11</f>
        <v>563</v>
      </c>
      <c r="K4" s="3">
        <f>'[13]November 2017'!$J$11</f>
        <v>436</v>
      </c>
      <c r="L4" s="3">
        <f>'[13]December 2017'!$J$11</f>
        <v>493</v>
      </c>
      <c r="M4" s="3">
        <f>'[14]January 2018'!$K$10</f>
        <v>599</v>
      </c>
    </row>
    <row r="5" spans="1:13" x14ac:dyDescent="0.25">
      <c r="A5" s="2" t="s">
        <v>6</v>
      </c>
      <c r="B5" s="3">
        <f>'[13]February 2017'!$K$9</f>
        <v>763</v>
      </c>
      <c r="C5" s="3">
        <f>'[15]March 2017'!$K$9</f>
        <v>754</v>
      </c>
      <c r="D5" s="3">
        <f>'[13]April 2017'!$J$9</f>
        <v>790</v>
      </c>
      <c r="E5" s="3">
        <f>'[13]May 2017'!$J$9</f>
        <v>826</v>
      </c>
      <c r="F5" s="3">
        <f>'[13]June 2017'!$J$9</f>
        <v>753</v>
      </c>
      <c r="G5" s="3">
        <f>'[13]July 2017'!$J$9</f>
        <v>867</v>
      </c>
      <c r="H5" s="3">
        <f>'[13]August 2017'!$J$9</f>
        <v>844</v>
      </c>
      <c r="I5" s="3">
        <f>'[13]September 2017'!$J$9</f>
        <v>890</v>
      </c>
      <c r="J5" s="3">
        <f>'[13]October 2017'!$J$9</f>
        <v>761</v>
      </c>
      <c r="K5" s="3">
        <f>'[13]November 2017'!$J$9</f>
        <v>649</v>
      </c>
      <c r="L5" s="3">
        <f>'[13]December 2017'!$J$9</f>
        <v>875</v>
      </c>
      <c r="M5" s="3">
        <f>'[14]January 2018'!$K$8</f>
        <v>899</v>
      </c>
    </row>
    <row r="6" spans="1:13" x14ac:dyDescent="0.25">
      <c r="A6" s="2" t="s">
        <v>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x14ac:dyDescent="0.25">
      <c r="A7" s="2"/>
    </row>
    <row r="8" spans="1:13" x14ac:dyDescent="0.25">
      <c r="A8" s="2"/>
      <c r="B8" s="1">
        <v>42767</v>
      </c>
      <c r="C8" s="1">
        <v>42795</v>
      </c>
      <c r="D8" s="1">
        <v>42826</v>
      </c>
      <c r="E8" s="1">
        <v>42856</v>
      </c>
      <c r="F8" s="1">
        <v>42887</v>
      </c>
      <c r="G8" s="1">
        <v>42917</v>
      </c>
      <c r="H8" s="1">
        <v>42948</v>
      </c>
      <c r="I8" s="1">
        <v>42979</v>
      </c>
      <c r="J8" s="1">
        <v>43009</v>
      </c>
      <c r="K8" s="1">
        <v>43040</v>
      </c>
      <c r="L8" s="1">
        <v>43070</v>
      </c>
      <c r="M8" s="1">
        <v>43101</v>
      </c>
    </row>
    <row r="9" spans="1:13" x14ac:dyDescent="0.25">
      <c r="A9" s="2" t="s">
        <v>2</v>
      </c>
      <c r="B9" s="3">
        <f>'[13]February 2017'!$K$20</f>
        <v>310</v>
      </c>
      <c r="C9" s="3">
        <f>'[15]March 2017'!$K$20</f>
        <v>316</v>
      </c>
      <c r="D9" s="3">
        <f>'[13]April 2017'!$J$20</f>
        <v>339</v>
      </c>
      <c r="E9" s="3">
        <f>'[13]May 2017'!$J$20</f>
        <v>336</v>
      </c>
      <c r="F9" s="3">
        <f>'[13]June 2017'!$J$20</f>
        <v>346</v>
      </c>
      <c r="G9" s="3">
        <f>'[13]July 2017'!$J$20</f>
        <v>321</v>
      </c>
      <c r="H9" s="3">
        <f>'[13]August 2017'!$J$20</f>
        <v>322</v>
      </c>
      <c r="I9" s="3">
        <f>'[13]September 2017'!$J$20</f>
        <v>297</v>
      </c>
      <c r="J9" s="3">
        <f>'[13]October 2017'!$J$20</f>
        <v>294</v>
      </c>
      <c r="K9" s="3">
        <f>'[13]November 2017'!$J$20</f>
        <v>284</v>
      </c>
      <c r="L9" s="3">
        <f>'[13]December 2017'!$J$20</f>
        <v>307</v>
      </c>
      <c r="M9" s="3">
        <f>'[14]January 2018'!$K$19</f>
        <v>472</v>
      </c>
    </row>
    <row r="10" spans="1:13" x14ac:dyDescent="0.25">
      <c r="A10" s="2" t="s">
        <v>58</v>
      </c>
      <c r="B10" s="3">
        <f>'[13]February 2017'!$K$20</f>
        <v>310</v>
      </c>
      <c r="C10" s="3">
        <f>'[15]March 2017'!$K$15</f>
        <v>316</v>
      </c>
      <c r="D10" s="3">
        <f>'[13]April 2017'!$J$15</f>
        <v>339</v>
      </c>
      <c r="E10" s="3">
        <f>'[13]May 2017'!$J$15</f>
        <v>336</v>
      </c>
      <c r="F10" s="3">
        <f>'[13]June 2017'!$J$15</f>
        <v>346</v>
      </c>
      <c r="G10" s="3">
        <f>'[13]July 2017'!$J$15</f>
        <v>321</v>
      </c>
      <c r="H10" s="3">
        <f>'[13]August 2017'!$J$15</f>
        <v>322</v>
      </c>
      <c r="I10" s="3">
        <f>'[13]September 2017'!$J$15</f>
        <v>297</v>
      </c>
      <c r="J10" s="3">
        <f>'[13]October 2017'!$J$15</f>
        <v>294</v>
      </c>
      <c r="K10" s="3">
        <f>'[13]November 2017'!$J$15</f>
        <v>284</v>
      </c>
      <c r="L10" s="3">
        <f>'[13]December 2017'!$J$15</f>
        <v>307</v>
      </c>
      <c r="M10" s="3">
        <f>'[14]January 2018'!$K$14</f>
        <v>472</v>
      </c>
    </row>
    <row r="11" spans="1:13" x14ac:dyDescent="0.25">
      <c r="A11" s="2" t="s">
        <v>59</v>
      </c>
      <c r="B11" s="3">
        <f>'[13]February 2017'!$K$20</f>
        <v>310</v>
      </c>
      <c r="C11" s="3">
        <f>'[15]March 2017'!$K$15</f>
        <v>316</v>
      </c>
      <c r="D11" s="3">
        <f>'[13]April 2017'!$J$15</f>
        <v>339</v>
      </c>
      <c r="E11" s="3">
        <f>'[13]May 2017'!$J$15</f>
        <v>336</v>
      </c>
      <c r="F11" s="3">
        <f>'[13]June 2017'!$J$15</f>
        <v>346</v>
      </c>
      <c r="G11" s="3">
        <f>'[13]July 2017'!$J$15</f>
        <v>321</v>
      </c>
      <c r="H11" s="3">
        <f>'[13]August 2017'!$J$15</f>
        <v>322</v>
      </c>
      <c r="I11" s="3">
        <f>'[13]September 2017'!$J$15</f>
        <v>297</v>
      </c>
      <c r="J11" s="3">
        <f>'[13]October 2017'!$J$15</f>
        <v>294</v>
      </c>
      <c r="K11" s="3">
        <f>'[13]November 2017'!$J$15</f>
        <v>284</v>
      </c>
      <c r="L11" s="3">
        <f>'[13]December 2017'!$J$15</f>
        <v>307</v>
      </c>
      <c r="M11" s="3">
        <f>'[14]January 2018'!$K$14</f>
        <v>472</v>
      </c>
    </row>
  </sheetData>
  <pageMargins left="0.25" right="0.25" top="0.75" bottom="0.75" header="0.3" footer="0.3"/>
  <pageSetup scale="79" orientation="landscape" r:id="rId1"/>
  <headerFooter>
    <oddHeader>&amp;C&amp;"-,Bold"Circuit 9 Orange County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B2:N24"/>
  <sheetViews>
    <sheetView showGridLines="0" topLeftCell="B1" zoomScaleNormal="100" workbookViewId="0">
      <selection activeCell="B1" sqref="B1"/>
    </sheetView>
  </sheetViews>
  <sheetFormatPr defaultRowHeight="15" x14ac:dyDescent="0.25"/>
  <cols>
    <col min="1" max="1" width="1.85546875" customWidth="1"/>
  </cols>
  <sheetData>
    <row r="2" spans="2:14" x14ac:dyDescent="0.25">
      <c r="B2" s="2" t="s">
        <v>44</v>
      </c>
      <c r="N2" s="17" t="str">
        <f>'Statewide Charts FY 17-18'!N2</f>
        <v>January 2018</v>
      </c>
    </row>
    <row r="24" spans="2:14" x14ac:dyDescent="0.25">
      <c r="B24" s="2" t="str">
        <f>B2</f>
        <v>Circuit 9 (Orange County)</v>
      </c>
      <c r="N24" s="17" t="str">
        <f>'Statewide Charts FY 17-18'!N2</f>
        <v>January 2018</v>
      </c>
    </row>
  </sheetData>
  <pageMargins left="0.7" right="0.7" top="0.75" bottom="0.75" header="0.3" footer="0.3"/>
  <pageSetup scale="6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M18"/>
  <sheetViews>
    <sheetView view="pageLayout" zoomScaleNormal="100" workbookViewId="0">
      <selection activeCell="M2" sqref="M2"/>
    </sheetView>
  </sheetViews>
  <sheetFormatPr defaultRowHeight="15" x14ac:dyDescent="0.25"/>
  <cols>
    <col min="1" max="1" width="43.7109375" style="2" bestFit="1" customWidth="1"/>
    <col min="2" max="3" width="7.28515625" customWidth="1"/>
    <col min="4" max="4" width="6.85546875" bestFit="1" customWidth="1"/>
    <col min="5" max="5" width="7.5703125" bestFit="1" customWidth="1"/>
    <col min="6" max="6" width="6.7109375" bestFit="1" customWidth="1"/>
    <col min="7" max="7" width="6.140625" bestFit="1" customWidth="1"/>
    <col min="8" max="8" width="7.140625" bestFit="1" customWidth="1"/>
    <col min="9" max="13" width="7.140625" customWidth="1"/>
  </cols>
  <sheetData>
    <row r="1" spans="1:13" s="2" customFormat="1" x14ac:dyDescent="0.25">
      <c r="B1" s="1">
        <v>42767</v>
      </c>
      <c r="C1" s="1">
        <v>42795</v>
      </c>
      <c r="D1" s="1">
        <v>42826</v>
      </c>
      <c r="E1" s="1">
        <v>42856</v>
      </c>
      <c r="F1" s="1">
        <v>42887</v>
      </c>
      <c r="G1" s="1">
        <v>42917</v>
      </c>
      <c r="H1" s="1">
        <v>42948</v>
      </c>
      <c r="I1" s="1">
        <v>42979</v>
      </c>
      <c r="J1" s="1">
        <v>43009</v>
      </c>
      <c r="K1" s="1">
        <v>43040</v>
      </c>
      <c r="L1" s="1">
        <v>43070</v>
      </c>
      <c r="M1" s="1">
        <v>43101</v>
      </c>
    </row>
    <row r="2" spans="1:13" x14ac:dyDescent="0.25">
      <c r="A2" s="2" t="s">
        <v>31</v>
      </c>
      <c r="B2">
        <f>[1]Sheet1!$R$68</f>
        <v>398</v>
      </c>
      <c r="C2">
        <f>[2]Sheet1!$R$68</f>
        <v>391</v>
      </c>
      <c r="D2">
        <f>[3]Sheet1!$R$68</f>
        <v>372</v>
      </c>
      <c r="E2" s="3">
        <f>[4]Sheet1!$S$59</f>
        <v>375</v>
      </c>
      <c r="F2" s="3">
        <f>[5]Sheet1!$S$59</f>
        <v>362</v>
      </c>
      <c r="G2" s="3">
        <f>[6]Sheet1!$S$59</f>
        <v>354</v>
      </c>
      <c r="H2" s="3">
        <f>[7]Sheet1!$S$59</f>
        <v>339</v>
      </c>
      <c r="I2" s="3">
        <f>[8]Sheet1!$S$59</f>
        <v>329</v>
      </c>
      <c r="J2" s="3">
        <f>[9]Sheet1!$S$59</f>
        <v>325</v>
      </c>
      <c r="K2" s="3">
        <f>[10]Sheet1!$S$59</f>
        <v>312</v>
      </c>
      <c r="L2" s="3">
        <f>[11]Sheet1!$S$59</f>
        <v>309</v>
      </c>
      <c r="M2" s="3">
        <f>[12]Sheet1!$S$59</f>
        <v>314</v>
      </c>
    </row>
    <row r="3" spans="1:13" x14ac:dyDescent="0.25">
      <c r="A3" s="2" t="s">
        <v>0</v>
      </c>
      <c r="B3" s="3">
        <f>'[13]February 2017'!$J$7</f>
        <v>409</v>
      </c>
      <c r="C3" s="3">
        <f>'[52]9th Circuit 3.17'!$B$7</f>
        <v>401</v>
      </c>
      <c r="D3" s="3">
        <f>'[13]April 2017'!$K$7</f>
        <v>394</v>
      </c>
      <c r="E3" s="3">
        <f>'[53]9th Circuit 5.17'!$B$7</f>
        <v>389</v>
      </c>
      <c r="F3" s="3">
        <f>'[53]9th Circuit 6.17'!$B$7</f>
        <v>371</v>
      </c>
      <c r="G3" s="3">
        <f>'[53]9th Circuit 7.17'!$B$7</f>
        <v>360</v>
      </c>
      <c r="H3" s="3">
        <f>'[53]9th Circuit 8.17'!$B$7</f>
        <v>346</v>
      </c>
      <c r="I3" s="3">
        <f>'[53]9th Circuit 9.17'!$B$7</f>
        <v>341</v>
      </c>
      <c r="J3" s="3">
        <f>'[53]9th Circuit 10.17'!$B$7</f>
        <v>336</v>
      </c>
      <c r="K3" s="3">
        <f>'[53]9th Circuit 11.17'!$B$7</f>
        <v>321</v>
      </c>
      <c r="L3" s="3">
        <f>'[53]9th Circuit 12.17'!$B$7</f>
        <v>310</v>
      </c>
      <c r="M3" s="3">
        <f>'[54]9th Circuit 1.18'!$B$7</f>
        <v>311</v>
      </c>
    </row>
    <row r="4" spans="1:13" x14ac:dyDescent="0.25">
      <c r="A4" s="2" t="s">
        <v>1</v>
      </c>
      <c r="B4" s="3">
        <f>'[13]February 2017'!$J$11+'[13]February 2017'!$J$13</f>
        <v>300</v>
      </c>
      <c r="C4" s="3">
        <f>'[52]9th Circuit 3.17'!$B$16</f>
        <v>293</v>
      </c>
      <c r="D4" s="3">
        <f>'[13]April 2017'!$K$11+'[13]April 2017'!$K$13</f>
        <v>295</v>
      </c>
      <c r="E4" s="3">
        <f>'[53]9th Circuit 5.17'!$B$16</f>
        <v>291</v>
      </c>
      <c r="F4" s="3">
        <f>'[53]9th Circuit 6.17'!$B$16</f>
        <v>288</v>
      </c>
      <c r="G4" s="3">
        <f>'[53]9th Circuit 7.17'!$B$16</f>
        <v>280</v>
      </c>
      <c r="H4" s="3">
        <f>'[53]9th Circuit 8.17'!$B$16</f>
        <v>279</v>
      </c>
      <c r="I4" s="3">
        <f>'[53]9th Circuit 9.17'!$B$16</f>
        <v>277</v>
      </c>
      <c r="J4" s="3">
        <f>'[53]9th Circuit 10.17'!$B$16</f>
        <v>274</v>
      </c>
      <c r="K4" s="3">
        <f>'[53]9th Circuit 11.17'!$B$16</f>
        <v>261</v>
      </c>
      <c r="L4" s="3">
        <f>'[53]9th Circuit 12.17'!$B$16</f>
        <v>253</v>
      </c>
      <c r="M4" s="3">
        <f>'[54]9th Circuit 1.18'!$B$16</f>
        <v>249</v>
      </c>
    </row>
    <row r="5" spans="1:13" x14ac:dyDescent="0.25">
      <c r="A5" s="2" t="s">
        <v>6</v>
      </c>
      <c r="B5" s="3">
        <f>'[13]February 2017'!$J$9</f>
        <v>89</v>
      </c>
      <c r="C5" s="3">
        <f>'[52]9th Circuit 3.17'!$B$9</f>
        <v>84</v>
      </c>
      <c r="D5" s="3">
        <f>'[13]April 2017'!$K$9</f>
        <v>89</v>
      </c>
      <c r="E5" s="3">
        <f>'[53]9th Circuit 5.17'!$B$9</f>
        <v>85</v>
      </c>
      <c r="F5" s="3">
        <f>'[53]9th Circuit 6.17'!$B$9</f>
        <v>70</v>
      </c>
      <c r="G5" s="3">
        <f>'[53]9th Circuit 7.17'!$B$9</f>
        <v>78</v>
      </c>
      <c r="H5" s="3">
        <f>'[53]9th Circuit 8.17'!$B$9</f>
        <v>64</v>
      </c>
      <c r="I5" s="3">
        <f>'[53]9th Circuit 9.17'!$B$9</f>
        <v>64</v>
      </c>
      <c r="J5" s="3">
        <f>'[53]9th Circuit 10.17'!$B$9</f>
        <v>57</v>
      </c>
      <c r="K5" s="3">
        <f>'[53]9th Circuit 11.17'!$B$9</f>
        <v>54</v>
      </c>
      <c r="L5" s="3">
        <f>'[53]9th Circuit 12.17'!$B$9</f>
        <v>53</v>
      </c>
      <c r="M5" s="3">
        <f>'[54]9th Circuit 1.18'!$B$9</f>
        <v>52</v>
      </c>
    </row>
    <row r="6" spans="1:13" x14ac:dyDescent="0.25">
      <c r="A6" s="2" t="s">
        <v>7</v>
      </c>
      <c r="B6" s="3">
        <f t="shared" ref="B6:M6" si="0">B3-(B4+B5)</f>
        <v>20</v>
      </c>
      <c r="C6" s="3">
        <f t="shared" si="0"/>
        <v>24</v>
      </c>
      <c r="D6" s="3">
        <f t="shared" si="0"/>
        <v>10</v>
      </c>
      <c r="E6" s="3">
        <f t="shared" si="0"/>
        <v>13</v>
      </c>
      <c r="F6" s="3">
        <f t="shared" si="0"/>
        <v>13</v>
      </c>
      <c r="G6" s="3">
        <f t="shared" si="0"/>
        <v>2</v>
      </c>
      <c r="H6" s="3">
        <f t="shared" si="0"/>
        <v>3</v>
      </c>
      <c r="I6" s="3">
        <f t="shared" si="0"/>
        <v>0</v>
      </c>
      <c r="J6" s="3">
        <f t="shared" si="0"/>
        <v>5</v>
      </c>
      <c r="K6" s="3">
        <f t="shared" si="0"/>
        <v>6</v>
      </c>
      <c r="L6" s="3">
        <f t="shared" si="0"/>
        <v>4</v>
      </c>
      <c r="M6" s="3">
        <f t="shared" si="0"/>
        <v>10</v>
      </c>
    </row>
    <row r="8" spans="1:13" s="2" customFormat="1" x14ac:dyDescent="0.25">
      <c r="B8" s="1">
        <v>42767</v>
      </c>
      <c r="C8" s="1">
        <v>42795</v>
      </c>
      <c r="D8" s="1">
        <v>42826</v>
      </c>
      <c r="E8" s="1">
        <v>42856</v>
      </c>
      <c r="F8" s="1">
        <v>42887</v>
      </c>
      <c r="G8" s="1">
        <v>42917</v>
      </c>
      <c r="H8" s="1">
        <v>42948</v>
      </c>
      <c r="I8" s="1">
        <v>42979</v>
      </c>
      <c r="J8" s="1">
        <v>43009</v>
      </c>
      <c r="K8" s="1">
        <v>43040</v>
      </c>
      <c r="L8" s="1">
        <v>43070</v>
      </c>
      <c r="M8" s="1">
        <v>43101</v>
      </c>
    </row>
    <row r="9" spans="1:13" x14ac:dyDescent="0.25">
      <c r="A9" s="2" t="s">
        <v>2</v>
      </c>
      <c r="B9" s="3">
        <f>'[13]February 2017'!$J$20+'[13]February 2017'!$J$19</f>
        <v>222</v>
      </c>
      <c r="C9" s="3">
        <f>'[52]9th Circuit 3.17'!$G$21</f>
        <v>216</v>
      </c>
      <c r="D9" s="3">
        <f>'[13]April 2017'!$K$20+'[13]April 2017'!$K$19</f>
        <v>220</v>
      </c>
      <c r="E9" s="3">
        <f>'[53]9th Circuit 5.17'!$G$21</f>
        <v>217</v>
      </c>
      <c r="F9" s="3">
        <f>'[53]9th Circuit 6.17'!$G$21</f>
        <v>218</v>
      </c>
      <c r="G9" s="3">
        <f>'[53]9th Circuit 7.17'!$G$21</f>
        <v>219</v>
      </c>
      <c r="H9" s="3">
        <f>'[53]9th Circuit 8.17'!$G$21</f>
        <v>219</v>
      </c>
      <c r="I9" s="3">
        <f>'[53]9th Circuit 9.17'!$G$21</f>
        <v>214</v>
      </c>
      <c r="J9" s="3">
        <f>'[53]9th Circuit 10.17'!$G$21</f>
        <v>219</v>
      </c>
      <c r="K9" s="3">
        <f>'[53]9th Circuit 11.17'!$G$21</f>
        <v>216</v>
      </c>
      <c r="L9" s="3">
        <f>'[53]9th Circuit 12.17'!$G$21</f>
        <v>215</v>
      </c>
      <c r="M9" s="3">
        <f>'[54]9th Circuit 1.18'!$G$21</f>
        <v>216</v>
      </c>
    </row>
    <row r="10" spans="1:13" x14ac:dyDescent="0.25">
      <c r="A10" s="2" t="s">
        <v>58</v>
      </c>
      <c r="B10" s="3">
        <f>'[13]February 2017'!$J$15+'[13]February 2017'!$J$16+'[13]February 2017'!$J$19</f>
        <v>212</v>
      </c>
      <c r="C10" s="3">
        <f>'[52]9th Circuit 3.17'!$G$16</f>
        <v>206</v>
      </c>
      <c r="D10" s="3">
        <f>'[13]April 2017'!$K$15+'[13]April 2017'!$K$16+'[13]April 2017'!$K$19</f>
        <v>210</v>
      </c>
      <c r="E10" s="3">
        <f>'[53]9th Circuit 5.17'!$G$16</f>
        <v>207</v>
      </c>
      <c r="F10" s="3">
        <f>'[53]9th Circuit 6.17'!$G$16</f>
        <v>208</v>
      </c>
      <c r="G10" s="3">
        <f>'[53]9th Circuit 7.17'!$G$16</f>
        <v>209</v>
      </c>
      <c r="H10" s="3">
        <f>'[53]9th Circuit 8.17'!$G$16</f>
        <v>209</v>
      </c>
      <c r="I10" s="3">
        <f>'[53]9th Circuit 9.17'!$G$16</f>
        <v>204</v>
      </c>
      <c r="J10" s="3">
        <f>'[53]9th Circuit 10.17'!$G$16</f>
        <v>209</v>
      </c>
      <c r="K10" s="3">
        <f>'[53]9th Circuit 11.17'!$G$16</f>
        <v>206</v>
      </c>
      <c r="L10" s="3">
        <f>'[53]9th Circuit 12.17'!$G$16</f>
        <v>205</v>
      </c>
      <c r="M10" s="3">
        <f>'[54]9th Circuit 1.18'!$G$16</f>
        <v>206</v>
      </c>
    </row>
    <row r="11" spans="1:13" x14ac:dyDescent="0.25">
      <c r="A11" s="2" t="s">
        <v>59</v>
      </c>
      <c r="B11" s="3">
        <f>'[13]February 2017'!$J$15</f>
        <v>135</v>
      </c>
      <c r="C11" s="3">
        <f>'[52]9th Circuit 3.17'!$H$16</f>
        <v>143</v>
      </c>
      <c r="D11" s="3">
        <f>'[13]April 2017'!$K$15</f>
        <v>141</v>
      </c>
      <c r="E11" s="3">
        <f>'[53]9th Circuit 5.17'!$H$16</f>
        <v>143</v>
      </c>
      <c r="F11" s="3">
        <f>'[53]9th Circuit 6.17'!$H$16</f>
        <v>140</v>
      </c>
      <c r="G11" s="3">
        <f>'[53]9th Circuit 7.17'!$H$16</f>
        <v>133</v>
      </c>
      <c r="H11" s="3">
        <f>'[53]9th Circuit 8.17'!$H$16</f>
        <v>138</v>
      </c>
      <c r="I11" s="3">
        <f>'[53]9th Circuit 9.17'!$H$16</f>
        <v>132</v>
      </c>
      <c r="J11" s="3">
        <f>'[53]9th Circuit 10.17'!$H$16</f>
        <v>130</v>
      </c>
      <c r="K11" s="3">
        <f>'[53]9th Circuit 11.17'!$H$16</f>
        <v>128</v>
      </c>
      <c r="L11" s="3">
        <f>'[53]9th Circuit 12.17'!$H$16</f>
        <v>125</v>
      </c>
      <c r="M11" s="3">
        <f>'[54]9th Circuit 1.18'!$H$16</f>
        <v>121</v>
      </c>
    </row>
    <row r="12" spans="1:13" x14ac:dyDescent="0.25">
      <c r="A12" s="2" t="s">
        <v>60</v>
      </c>
      <c r="B12" s="3">
        <f>'[13]February 2017'!$J$16+'[13]February 2017'!$J$19</f>
        <v>77</v>
      </c>
      <c r="C12" s="3">
        <f>'[52]9th Circuit 3.17'!$G$17</f>
        <v>63</v>
      </c>
      <c r="D12" s="3">
        <f>'[13]April 2017'!$K$16+'[13]April 2017'!$K$19</f>
        <v>69</v>
      </c>
      <c r="E12" s="3">
        <f>'[53]9th Circuit 5.17'!$G$17</f>
        <v>64</v>
      </c>
      <c r="F12" s="3">
        <f>'[53]9th Circuit 6.17'!$G$17</f>
        <v>68</v>
      </c>
      <c r="G12" s="3">
        <f>'[53]9th Circuit 7.17'!$G$17</f>
        <v>76</v>
      </c>
      <c r="H12" s="3">
        <f>'[53]9th Circuit 8.17'!$G$17</f>
        <v>71</v>
      </c>
      <c r="I12" s="3">
        <f>'[53]9th Circuit 9.17'!$G$17</f>
        <v>72</v>
      </c>
      <c r="J12" s="3">
        <f>'[53]9th Circuit 10.17'!$G$17</f>
        <v>79</v>
      </c>
      <c r="K12" s="3">
        <f>'[53]9th Circuit 11.17'!$G$17</f>
        <v>78</v>
      </c>
      <c r="L12" s="3">
        <f>'[53]9th Circuit 12.17'!$G$17</f>
        <v>80</v>
      </c>
      <c r="M12" s="3">
        <f>'[54]9th Circuit 1.18'!$G$17</f>
        <v>85</v>
      </c>
    </row>
    <row r="13" spans="1:13" x14ac:dyDescent="0.25">
      <c r="A13" s="2" t="s">
        <v>61</v>
      </c>
      <c r="B13">
        <f>'[16]6+ Months Inactive by County'!$C$49</f>
        <v>31</v>
      </c>
      <c r="C13">
        <f>'[17]6+ Months Inactive by County'!$C$49</f>
        <v>37</v>
      </c>
      <c r="D13">
        <f>'[18]6+ Months Inactive by County'!$C$49</f>
        <v>38</v>
      </c>
      <c r="E13">
        <f>'[19]6+ Months Inactive by County'!$C$49</f>
        <v>40</v>
      </c>
      <c r="F13">
        <f>'[20]6+ Months Inactive by County'!$C$49</f>
        <v>39</v>
      </c>
      <c r="G13">
        <f>'[21]6+ Months Inactive by County'!$G$4</f>
        <v>40</v>
      </c>
      <c r="H13">
        <f>'[22]6+ Months Inactive by County'!$G$4</f>
        <v>36</v>
      </c>
      <c r="I13">
        <f>'[23]6+ Months Inactive by County'!$G$4</f>
        <v>41</v>
      </c>
      <c r="J13">
        <f>'[24]6+ Months Inactive by County'!$G$4</f>
        <v>38</v>
      </c>
      <c r="K13">
        <f>'[25]6+ Months Inactive by County'!$G$4</f>
        <v>39</v>
      </c>
      <c r="L13">
        <f>'[26]6+ Months Inactive by County'!$G$4</f>
        <v>46</v>
      </c>
      <c r="M13">
        <f>'[27]6+ Months Inactive by County'!$G$4</f>
        <v>46</v>
      </c>
    </row>
    <row r="14" spans="1:13" x14ac:dyDescent="0.25">
      <c r="A14" s="2" t="s">
        <v>3</v>
      </c>
      <c r="B14" s="3">
        <f>'[13]February 2017'!$J$17</f>
        <v>10</v>
      </c>
      <c r="C14" s="3">
        <f>'[52]9th Circuit 3.17'!$H$18</f>
        <v>10</v>
      </c>
      <c r="D14" s="3">
        <f>'[13]April 2017'!$K$17</f>
        <v>10</v>
      </c>
      <c r="E14" s="3">
        <f>'[53]9th Circuit 5.17'!$H$18</f>
        <v>10</v>
      </c>
      <c r="F14" s="3">
        <f>'[53]9th Circuit 6.17'!$H$18</f>
        <v>10</v>
      </c>
      <c r="G14" s="3">
        <f>'[53]9th Circuit 7.17'!$H$18</f>
        <v>10</v>
      </c>
      <c r="H14" s="3">
        <f>'[53]9th Circuit 8.17'!$H$18</f>
        <v>10</v>
      </c>
      <c r="I14" s="3">
        <f>'[53]9th Circuit 9.17'!$H$18</f>
        <v>10</v>
      </c>
      <c r="J14" s="3">
        <f>'[53]9th Circuit 10.17'!$H$18</f>
        <v>10</v>
      </c>
      <c r="K14" s="3">
        <f>'[53]9th Circuit 11.17'!$H$18</f>
        <v>10</v>
      </c>
      <c r="L14" s="3">
        <f>'[53]9th Circuit 12.17'!$H$18</f>
        <v>10</v>
      </c>
      <c r="M14" s="3">
        <f>'[54]9th Circuit 1.18'!$H$18</f>
        <v>10</v>
      </c>
    </row>
    <row r="16" spans="1:13" s="2" customFormat="1" x14ac:dyDescent="0.25">
      <c r="B16" s="1">
        <v>42767</v>
      </c>
      <c r="C16" s="1">
        <v>42795</v>
      </c>
      <c r="D16" s="1">
        <v>42826</v>
      </c>
      <c r="E16" s="1">
        <v>42856</v>
      </c>
      <c r="F16" s="1">
        <v>42887</v>
      </c>
      <c r="G16" s="1">
        <v>42917</v>
      </c>
      <c r="H16" s="1">
        <v>42948</v>
      </c>
      <c r="I16" s="1">
        <v>42979</v>
      </c>
      <c r="J16" s="1">
        <v>43009</v>
      </c>
      <c r="K16" s="1">
        <v>43040</v>
      </c>
      <c r="L16" s="1">
        <v>43070</v>
      </c>
      <c r="M16" s="1">
        <v>43101</v>
      </c>
    </row>
    <row r="17" spans="1:13" x14ac:dyDescent="0.25">
      <c r="A17" s="2" t="s">
        <v>4</v>
      </c>
      <c r="B17" s="3">
        <f>'[13]February 2017'!$J$18</f>
        <v>9</v>
      </c>
      <c r="C17" s="3">
        <f>'[52]9th Circuit 3.17'!$H$19</f>
        <v>1</v>
      </c>
      <c r="D17" s="3">
        <f>'[13]April 2017'!$K$18</f>
        <v>5</v>
      </c>
      <c r="E17" s="3">
        <f>'[53]9th Circuit 5.17'!$H$19</f>
        <v>2</v>
      </c>
      <c r="F17" s="3">
        <f>'[53]9th Circuit 6.17'!$H$19</f>
        <v>3</v>
      </c>
      <c r="G17" s="3">
        <f>'[53]9th Circuit 7.17'!$H$19</f>
        <v>4</v>
      </c>
      <c r="H17" s="3">
        <f>'[53]9th Circuit 8.17'!$H$19</f>
        <v>5</v>
      </c>
      <c r="I17" s="3">
        <f>'[53]9th Circuit 9.17'!$H$19</f>
        <v>0</v>
      </c>
      <c r="J17" s="3">
        <f>'[53]9th Circuit 10.17'!$H$19</f>
        <v>5</v>
      </c>
      <c r="K17" s="3">
        <f>'[53]9th Circuit 11.17'!$H$19</f>
        <v>3</v>
      </c>
      <c r="L17" s="3">
        <f>'[53]9th Circuit 12.17'!$H$19</f>
        <v>2</v>
      </c>
      <c r="M17" s="3">
        <f>'[54]9th Circuit 1.18'!$H$19</f>
        <v>3</v>
      </c>
    </row>
    <row r="18" spans="1:13" x14ac:dyDescent="0.25">
      <c r="A18" s="2" t="s">
        <v>5</v>
      </c>
      <c r="B18" s="3">
        <f>'[13]February 2017'!$J$19</f>
        <v>8</v>
      </c>
      <c r="C18" s="3">
        <f>'[52]9th Circuit 3.17'!$H$20</f>
        <v>1</v>
      </c>
      <c r="D18" s="3">
        <f>'[13]April 2017'!$K$19</f>
        <v>5</v>
      </c>
      <c r="E18" s="3">
        <f>'[53]9th Circuit 5.17'!$H$20</f>
        <v>0</v>
      </c>
      <c r="F18" s="3">
        <f>'[53]9th Circuit 6.17'!$H$20</f>
        <v>3</v>
      </c>
      <c r="G18" s="3">
        <f>'[53]9th Circuit 7.17'!$H$20</f>
        <v>5</v>
      </c>
      <c r="H18" s="3">
        <f>'[53]9th Circuit 8.17'!$H$20</f>
        <v>5</v>
      </c>
      <c r="I18" s="3">
        <f>'[53]9th Circuit 9.17'!$H$20</f>
        <v>0</v>
      </c>
      <c r="J18" s="3">
        <f>'[53]9th Circuit 10.17'!$H$20</f>
        <v>6</v>
      </c>
      <c r="K18" s="3">
        <f>'[53]9th Circuit 11.17'!$H$20</f>
        <v>3</v>
      </c>
      <c r="L18" s="3">
        <f>'[53]9th Circuit 12.17'!$H$20</f>
        <v>2</v>
      </c>
      <c r="M18" s="3">
        <f>'[54]9th Circuit 1.18'!$H$20</f>
        <v>3</v>
      </c>
    </row>
  </sheetData>
  <pageMargins left="0.25" right="0.25" top="0.75" bottom="0.75" header="0.3" footer="0.3"/>
  <pageSetup scale="91" orientation="landscape" r:id="rId1"/>
  <headerFooter>
    <oddHeader>&amp;C&amp;"-,Bold"Circuit 9 Osceola County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N46"/>
  <sheetViews>
    <sheetView showGridLines="0" zoomScaleNormal="100" workbookViewId="0">
      <selection activeCell="B1" sqref="B1"/>
    </sheetView>
  </sheetViews>
  <sheetFormatPr defaultRowHeight="15" x14ac:dyDescent="0.25"/>
  <cols>
    <col min="1" max="1" width="1.85546875" customWidth="1"/>
    <col min="2" max="2" width="9.7109375" customWidth="1"/>
    <col min="14" max="14" width="9.140625" customWidth="1"/>
    <col min="15" max="15" width="1.5703125" customWidth="1"/>
  </cols>
  <sheetData>
    <row r="2" spans="2:14" x14ac:dyDescent="0.25">
      <c r="B2" s="2" t="s">
        <v>30</v>
      </c>
      <c r="C2" s="14"/>
      <c r="D2" s="14"/>
      <c r="N2" s="17" t="s">
        <v>68</v>
      </c>
    </row>
    <row r="3" spans="2:14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4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2:14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2:14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2:14" x14ac:dyDescent="0.2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2:14" x14ac:dyDescent="0.2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2:14" x14ac:dyDescent="0.2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2:14" x14ac:dyDescent="0.2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2:14" x14ac:dyDescent="0.2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2:14" x14ac:dyDescent="0.2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2:14" x14ac:dyDescent="0.2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2:14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2:14" x14ac:dyDescent="0.2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2:14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2:14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2:14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2:14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4" spans="2:14" x14ac:dyDescent="0.25">
      <c r="B24" s="2" t="str">
        <f>B2</f>
        <v>Statewide</v>
      </c>
      <c r="C24" s="15"/>
      <c r="D24" s="16"/>
      <c r="N24" s="17" t="str">
        <f>N2</f>
        <v>January 2018</v>
      </c>
    </row>
    <row r="46" spans="2:14" x14ac:dyDescent="0.25">
      <c r="B46" s="2" t="str">
        <f>B2</f>
        <v>Statewide</v>
      </c>
      <c r="C46" s="14"/>
      <c r="D46" s="11"/>
      <c r="N46" s="17" t="str">
        <f>N2</f>
        <v>January 2018</v>
      </c>
    </row>
  </sheetData>
  <mergeCells count="1">
    <mergeCell ref="B3:N22"/>
  </mergeCells>
  <pageMargins left="0.6" right="0.25" top="0.3" bottom="0.25" header="0" footer="0"/>
  <pageSetup scale="76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O46"/>
  <sheetViews>
    <sheetView showGridLines="0" zoomScaleNormal="100" zoomScaleSheetLayoutView="8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43</v>
      </c>
      <c r="N2" s="17" t="str">
        <f>'Statewide Charts FY 17-18'!N2</f>
        <v>January 2018</v>
      </c>
    </row>
    <row r="24" spans="2:14" x14ac:dyDescent="0.25">
      <c r="B24" s="2" t="str">
        <f>B2</f>
        <v>Circuit 9 (Osceola County)</v>
      </c>
      <c r="N24" s="17" t="str">
        <f>'Statewide Charts FY 17-18'!N2</f>
        <v>January 2018</v>
      </c>
    </row>
    <row r="46" spans="2:14" x14ac:dyDescent="0.25">
      <c r="B46" s="2" t="str">
        <f>B2</f>
        <v>Circuit 9 (Osceola County)</v>
      </c>
      <c r="N46" s="17" t="str">
        <f>'Statewide Charts FY 17-18'!N2</f>
        <v>January 2018</v>
      </c>
    </row>
  </sheetData>
  <mergeCells count="1">
    <mergeCell ref="B1:O1"/>
  </mergeCells>
  <pageMargins left="0.65" right="0.25" top="0.25" bottom="0.25" header="0" footer="0"/>
  <pageSetup scale="7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18"/>
  <sheetViews>
    <sheetView view="pageLayout" zoomScaleNormal="100" workbookViewId="0">
      <selection activeCell="M2" sqref="M2"/>
    </sheetView>
  </sheetViews>
  <sheetFormatPr defaultRowHeight="15" x14ac:dyDescent="0.25"/>
  <cols>
    <col min="1" max="1" width="43.7109375" style="2" bestFit="1" customWidth="1"/>
    <col min="2" max="2" width="7.140625" customWidth="1"/>
    <col min="3" max="3" width="7.28515625" bestFit="1" customWidth="1"/>
    <col min="4" max="4" width="6.85546875" bestFit="1" customWidth="1"/>
    <col min="5" max="5" width="7.5703125" bestFit="1" customWidth="1"/>
    <col min="6" max="6" width="6.7109375" bestFit="1" customWidth="1"/>
    <col min="7" max="7" width="6.140625" bestFit="1" customWidth="1"/>
    <col min="8" max="8" width="7.140625" bestFit="1" customWidth="1"/>
    <col min="9" max="13" width="7.140625" customWidth="1"/>
  </cols>
  <sheetData>
    <row r="1" spans="1:13" s="2" customFormat="1" x14ac:dyDescent="0.25">
      <c r="B1" s="1">
        <v>42767</v>
      </c>
      <c r="C1" s="1">
        <v>42795</v>
      </c>
      <c r="D1" s="1">
        <v>42826</v>
      </c>
      <c r="E1" s="1">
        <v>42856</v>
      </c>
      <c r="F1" s="1">
        <v>42887</v>
      </c>
      <c r="G1" s="1">
        <v>42917</v>
      </c>
      <c r="H1" s="1">
        <v>42948</v>
      </c>
      <c r="I1" s="1">
        <v>42979</v>
      </c>
      <c r="J1" s="1">
        <v>43009</v>
      </c>
      <c r="K1" s="1">
        <v>43040</v>
      </c>
      <c r="L1" s="1">
        <v>43070</v>
      </c>
      <c r="M1" s="1">
        <v>43101</v>
      </c>
    </row>
    <row r="2" spans="1:13" x14ac:dyDescent="0.25">
      <c r="A2" s="2" t="s">
        <v>31</v>
      </c>
      <c r="B2" s="3">
        <f>[1]Sheet1!$R$75</f>
        <v>1751</v>
      </c>
      <c r="C2" s="3">
        <f>[2]Sheet1!$R$75</f>
        <v>1768</v>
      </c>
      <c r="D2" s="3">
        <f>[3]Sheet1!$R$75</f>
        <v>1797</v>
      </c>
      <c r="E2" s="3">
        <f>[4]Sheet1!$S$65</f>
        <v>1802</v>
      </c>
      <c r="F2" s="3">
        <f>[5]Sheet1!$S$65</f>
        <v>1802</v>
      </c>
      <c r="G2" s="3">
        <f>[6]Sheet1!$S$65</f>
        <v>1806</v>
      </c>
      <c r="H2" s="3">
        <f>[7]Sheet1!$S$65</f>
        <v>1808</v>
      </c>
      <c r="I2" s="3">
        <f>[8]Sheet1!$S$65</f>
        <v>1814</v>
      </c>
      <c r="J2" s="3">
        <f>[9]Sheet1!$S$65</f>
        <v>1828</v>
      </c>
      <c r="K2" s="3">
        <f>[10]Sheet1!$S$65</f>
        <v>1786</v>
      </c>
      <c r="L2" s="3">
        <f>[11]Sheet1!$S$65</f>
        <v>1751</v>
      </c>
      <c r="M2" s="3">
        <f>[12]Sheet1!$S$65</f>
        <v>1765</v>
      </c>
    </row>
    <row r="3" spans="1:13" x14ac:dyDescent="0.25">
      <c r="A3" s="2" t="s">
        <v>0</v>
      </c>
      <c r="B3" s="3">
        <f>'[13]February 2017'!$L$7</f>
        <v>1511</v>
      </c>
      <c r="C3" s="3">
        <f>'[55]10th Circuit Summary 3.17'!$B$7</f>
        <v>1504</v>
      </c>
      <c r="D3" s="3">
        <f>'[13]April 2017'!$L$7</f>
        <v>1504</v>
      </c>
      <c r="E3" s="3">
        <f>'[56]10th Circuit Summary 5.17'!$B$7</f>
        <v>1500</v>
      </c>
      <c r="F3" s="3">
        <f>'[56]10th Circuit Summary 6.17'!$B$7</f>
        <v>1510</v>
      </c>
      <c r="G3" s="3">
        <f>'[56]10th Circuit Summary 7.17'!$B$7</f>
        <v>1517</v>
      </c>
      <c r="H3" s="3">
        <f>'[56]10th Circuit Summary 8.17'!$B$7</f>
        <v>1478</v>
      </c>
      <c r="I3" s="3">
        <f>'[56]10th Circuit Summary 9.17'!$B$7</f>
        <v>1483</v>
      </c>
      <c r="J3" s="3">
        <f>'[56]10th Circuit Summary 10.17'!$B$7</f>
        <v>1463</v>
      </c>
      <c r="K3" s="3">
        <f>'[56]10th Circuit Summary 11.17'!$B$7</f>
        <v>1445</v>
      </c>
      <c r="L3" s="3">
        <f>'[56]10th Circuit Summary 12.17'!$B$7</f>
        <v>1401</v>
      </c>
      <c r="M3" s="3">
        <f>'[57]10th Circuit Summary 1.18'!$B$7</f>
        <v>1378</v>
      </c>
    </row>
    <row r="4" spans="1:13" x14ac:dyDescent="0.25">
      <c r="A4" s="2" t="s">
        <v>1</v>
      </c>
      <c r="B4" s="3">
        <f>'[13]February 2017'!$L$11+'[13]February 2017'!$L$13</f>
        <v>1311</v>
      </c>
      <c r="C4" s="3">
        <f>'[55]10th Circuit Summary 3.17'!$B$16</f>
        <v>1308</v>
      </c>
      <c r="D4" s="3">
        <f>'[13]April 2017'!$L$11+'[13]April 2017'!$L$13</f>
        <v>1302</v>
      </c>
      <c r="E4" s="3">
        <f>'[56]10th Circuit Summary 5.17'!$B$16</f>
        <v>1289</v>
      </c>
      <c r="F4" s="3">
        <f>'[56]10th Circuit Summary 6.17'!$B$16</f>
        <v>1296</v>
      </c>
      <c r="G4" s="3">
        <f>'[56]10th Circuit Summary 7.17'!$B$16</f>
        <v>1288</v>
      </c>
      <c r="H4" s="3">
        <f>'[56]10th Circuit Summary 8.17'!$B$16</f>
        <v>1271</v>
      </c>
      <c r="I4" s="3">
        <f>'[56]10th Circuit Summary 9.17'!$B$16</f>
        <v>1267</v>
      </c>
      <c r="J4" s="3">
        <f>'[56]10th Circuit Summary 10.17'!$B$16</f>
        <v>1248</v>
      </c>
      <c r="K4" s="3">
        <f>'[56]10th Circuit Summary 11.17'!$B$16</f>
        <v>1220</v>
      </c>
      <c r="L4" s="3">
        <f>'[56]10th Circuit Summary 12.17'!$B$16</f>
        <v>1182</v>
      </c>
      <c r="M4" s="3">
        <f>'[57]10th Circuit Summary 1.18'!$B$16</f>
        <v>1181</v>
      </c>
    </row>
    <row r="5" spans="1:13" x14ac:dyDescent="0.25">
      <c r="A5" s="2" t="s">
        <v>6</v>
      </c>
      <c r="B5" s="3">
        <f>'[13]February 2017'!$L$9</f>
        <v>189</v>
      </c>
      <c r="C5" s="3">
        <f>'[55]10th Circuit Summary 3.17'!$B$9</f>
        <v>183</v>
      </c>
      <c r="D5" s="3">
        <f>'[13]April 2017'!$L$9</f>
        <v>192</v>
      </c>
      <c r="E5" s="3">
        <f>'[56]10th Circuit Summary 5.17'!$B$9</f>
        <v>197</v>
      </c>
      <c r="F5" s="3">
        <f>'[56]10th Circuit Summary 6.17'!$B$9</f>
        <v>193</v>
      </c>
      <c r="G5" s="3">
        <f>'[56]10th Circuit Summary 7.17'!$B$9</f>
        <v>209</v>
      </c>
      <c r="H5" s="3">
        <f>'[56]10th Circuit Summary 8.17'!$B$9</f>
        <v>194</v>
      </c>
      <c r="I5" s="3">
        <f>'[56]10th Circuit Summary 9.17'!$B$9</f>
        <v>199</v>
      </c>
      <c r="J5" s="3">
        <f>'[56]10th Circuit Summary 10.17'!$B$9</f>
        <v>207</v>
      </c>
      <c r="K5" s="3">
        <f>'[56]10th Circuit Summary 11.17'!$B$9</f>
        <v>196</v>
      </c>
      <c r="L5" s="3">
        <f>'[56]10th Circuit Summary 12.17'!$B$9</f>
        <v>201</v>
      </c>
      <c r="M5" s="3">
        <f>'[57]10th Circuit Summary 1.18'!$B$9</f>
        <v>172</v>
      </c>
    </row>
    <row r="6" spans="1:13" x14ac:dyDescent="0.25">
      <c r="A6" s="2" t="s">
        <v>7</v>
      </c>
      <c r="B6" s="3">
        <f t="shared" ref="B6:M6" si="0">B3-(B4+B5)</f>
        <v>11</v>
      </c>
      <c r="C6" s="3">
        <f t="shared" si="0"/>
        <v>13</v>
      </c>
      <c r="D6" s="3">
        <f t="shared" si="0"/>
        <v>10</v>
      </c>
      <c r="E6" s="3">
        <f t="shared" si="0"/>
        <v>14</v>
      </c>
      <c r="F6" s="3">
        <f t="shared" si="0"/>
        <v>21</v>
      </c>
      <c r="G6" s="3">
        <f t="shared" si="0"/>
        <v>20</v>
      </c>
      <c r="H6" s="3">
        <f t="shared" si="0"/>
        <v>13</v>
      </c>
      <c r="I6" s="3">
        <f t="shared" si="0"/>
        <v>17</v>
      </c>
      <c r="J6" s="3">
        <f t="shared" si="0"/>
        <v>8</v>
      </c>
      <c r="K6" s="3">
        <f t="shared" si="0"/>
        <v>29</v>
      </c>
      <c r="L6" s="3">
        <f t="shared" si="0"/>
        <v>18</v>
      </c>
      <c r="M6" s="3">
        <f t="shared" si="0"/>
        <v>25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42767</v>
      </c>
      <c r="C8" s="1">
        <v>42795</v>
      </c>
      <c r="D8" s="1">
        <v>42826</v>
      </c>
      <c r="E8" s="1">
        <v>42856</v>
      </c>
      <c r="F8" s="1">
        <v>42887</v>
      </c>
      <c r="G8" s="1">
        <v>42917</v>
      </c>
      <c r="H8" s="1">
        <v>42948</v>
      </c>
      <c r="I8" s="1">
        <v>42979</v>
      </c>
      <c r="J8" s="1">
        <v>43009</v>
      </c>
      <c r="K8" s="1">
        <v>43040</v>
      </c>
      <c r="L8" s="1">
        <v>43070</v>
      </c>
      <c r="M8" s="1">
        <v>43101</v>
      </c>
    </row>
    <row r="9" spans="1:13" x14ac:dyDescent="0.25">
      <c r="A9" s="2" t="s">
        <v>2</v>
      </c>
      <c r="B9" s="3">
        <f>'[13]February 2017'!$L$20+'[13]February 2017'!$L$19</f>
        <v>805</v>
      </c>
      <c r="C9" s="3">
        <f>'[55]10th Circuit Summary 3.17'!$G$21</f>
        <v>823</v>
      </c>
      <c r="D9" s="3">
        <f>'[13]April 2017'!$L$20+'[13]April 2017'!$L$19</f>
        <v>820</v>
      </c>
      <c r="E9" s="3">
        <f>'[56]10th Circuit Summary 5.17'!$G$21</f>
        <v>820</v>
      </c>
      <c r="F9" s="3">
        <f>'[56]10th Circuit Summary 6.17'!$G$21</f>
        <v>831</v>
      </c>
      <c r="G9" s="3">
        <f>'[56]10th Circuit Summary 7.17'!$G$21</f>
        <v>833</v>
      </c>
      <c r="H9" s="3">
        <f>'[56]10th Circuit Summary 8.17'!$G$21</f>
        <v>840</v>
      </c>
      <c r="I9" s="3">
        <f>'[56]10th Circuit Summary 9.17'!$G$21</f>
        <v>823</v>
      </c>
      <c r="J9" s="3">
        <f>'[56]10th Circuit Summary 10.17'!$G$21</f>
        <v>825</v>
      </c>
      <c r="K9" s="3">
        <f>'[56]10th Circuit Summary 11.17'!$G$21</f>
        <v>827</v>
      </c>
      <c r="L9" s="3">
        <f>'[56]10th Circuit Summary 12.17'!$G$21</f>
        <v>823</v>
      </c>
      <c r="M9" s="3">
        <f>'[57]10th Circuit Summary 1.18'!$G$21</f>
        <v>828</v>
      </c>
    </row>
    <row r="10" spans="1:13" x14ac:dyDescent="0.25">
      <c r="A10" s="2" t="s">
        <v>58</v>
      </c>
      <c r="B10" s="3">
        <f>'[13]February 2017'!$L$15+'[13]February 2017'!$L$16+'[13]February 2017'!$L$19</f>
        <v>773</v>
      </c>
      <c r="C10" s="3">
        <f>'[55]10th Circuit Summary 3.17'!$G$16</f>
        <v>791</v>
      </c>
      <c r="D10" s="3">
        <f>'[13]April 2017'!$L$15+'[13]April 2017'!$L$16+'[13]April 2017'!$L$19</f>
        <v>787</v>
      </c>
      <c r="E10" s="3">
        <f>'[56]10th Circuit Summary 5.17'!$G$16</f>
        <v>787</v>
      </c>
      <c r="F10" s="3">
        <f>'[56]10th Circuit Summary 6.17'!$G$16</f>
        <v>798</v>
      </c>
      <c r="G10" s="3">
        <f>'[56]10th Circuit Summary 7.17'!$G$16</f>
        <v>800</v>
      </c>
      <c r="H10" s="3">
        <f>'[56]10th Circuit Summary 8.17'!$G$16</f>
        <v>807</v>
      </c>
      <c r="I10" s="3">
        <f>'[56]10th Circuit Summary 9.17'!$G$16</f>
        <v>790</v>
      </c>
      <c r="J10" s="3">
        <f>'[56]10th Circuit Summary 10.17'!$G$16</f>
        <v>792</v>
      </c>
      <c r="K10" s="3">
        <f>'[56]10th Circuit Summary 11.17'!$G$16</f>
        <v>796</v>
      </c>
      <c r="L10" s="3">
        <f>'[56]10th Circuit Summary 12.17'!$G$16</f>
        <v>792</v>
      </c>
      <c r="M10" s="3">
        <f>'[57]10th Circuit Summary 1.18'!$G$16</f>
        <v>797</v>
      </c>
    </row>
    <row r="11" spans="1:13" x14ac:dyDescent="0.25">
      <c r="A11" s="2" t="s">
        <v>59</v>
      </c>
      <c r="B11" s="3">
        <f>'[13]February 2017'!$L$15</f>
        <v>576</v>
      </c>
      <c r="C11" s="3">
        <f>'[55]10th Circuit Summary 3.17'!$H$16</f>
        <v>593</v>
      </c>
      <c r="D11" s="3">
        <f>'[13]April 2017'!$L$15</f>
        <v>578</v>
      </c>
      <c r="E11" s="3">
        <f>'[56]10th Circuit Summary 5.17'!$H$16</f>
        <v>578</v>
      </c>
      <c r="F11" s="3">
        <f>'[56]10th Circuit Summary 6.17'!$H$16</f>
        <v>575</v>
      </c>
      <c r="G11" s="3">
        <f>'[56]10th Circuit Summary 7.17'!$H$16</f>
        <v>571</v>
      </c>
      <c r="H11" s="3">
        <f>'[56]10th Circuit Summary 8.17'!$H$16</f>
        <v>583</v>
      </c>
      <c r="I11" s="3">
        <f>'[56]10th Circuit Summary 9.17'!$H$16</f>
        <v>566</v>
      </c>
      <c r="J11" s="3">
        <f>'[56]10th Circuit Summary 10.17'!$H$16</f>
        <v>570</v>
      </c>
      <c r="K11" s="3">
        <f>'[56]10th Circuit Summary 11.17'!$H$16</f>
        <v>558</v>
      </c>
      <c r="L11" s="3">
        <f>'[56]10th Circuit Summary 12.17'!$H$16</f>
        <v>546</v>
      </c>
      <c r="M11" s="3">
        <f>'[57]10th Circuit Summary 1.18'!$H$16</f>
        <v>563</v>
      </c>
    </row>
    <row r="12" spans="1:13" x14ac:dyDescent="0.25">
      <c r="A12" s="2" t="s">
        <v>60</v>
      </c>
      <c r="B12" s="3">
        <f>'[13]February 2017'!$L$16+'[13]February 2017'!$L$19</f>
        <v>197</v>
      </c>
      <c r="C12" s="3">
        <f>'[55]10th Circuit Summary 3.17'!$G$17</f>
        <v>198</v>
      </c>
      <c r="D12" s="3">
        <f>'[13]April 2017'!$L$16+'[13]April 2017'!$L$19</f>
        <v>209</v>
      </c>
      <c r="E12" s="3">
        <f>'[56]10th Circuit Summary 5.17'!$G$17</f>
        <v>209</v>
      </c>
      <c r="F12" s="3">
        <f>'[56]10th Circuit Summary 6.17'!$G$17</f>
        <v>223</v>
      </c>
      <c r="G12" s="3">
        <f>'[56]10th Circuit Summary 7.17'!$G$17</f>
        <v>229</v>
      </c>
      <c r="H12" s="3">
        <f>'[56]10th Circuit Summary 8.17'!$G$17</f>
        <v>224</v>
      </c>
      <c r="I12" s="3">
        <f>'[56]10th Circuit Summary 9.17'!$G$17</f>
        <v>224</v>
      </c>
      <c r="J12" s="3">
        <f>'[56]10th Circuit Summary 10.17'!$G$17</f>
        <v>222</v>
      </c>
      <c r="K12" s="3">
        <f>'[56]10th Circuit Summary 11.17'!$G$17</f>
        <v>238</v>
      </c>
      <c r="L12" s="3">
        <f>'[56]10th Circuit Summary 12.17'!$G$17</f>
        <v>246</v>
      </c>
      <c r="M12" s="3">
        <f>'[57]10th Circuit Summary 1.18'!$G$17</f>
        <v>234</v>
      </c>
    </row>
    <row r="13" spans="1:13" x14ac:dyDescent="0.25">
      <c r="A13" s="2" t="s">
        <v>61</v>
      </c>
      <c r="B13">
        <f>'[16]6+ Months Inactive by County'!$C$53</f>
        <v>93</v>
      </c>
      <c r="C13">
        <f>'[17]6+ Months Inactive by County'!$C$53</f>
        <v>93</v>
      </c>
      <c r="D13">
        <f>'[18]6+ Months Inactive by County'!$C$53</f>
        <v>88</v>
      </c>
      <c r="E13">
        <f>'[19]6+ Months Inactive by County'!$C$53</f>
        <v>91</v>
      </c>
      <c r="F13">
        <f>'[20]6+ Months Inactive by County'!$C$53</f>
        <v>99</v>
      </c>
      <c r="G13">
        <f>'[21]6+ Months Inactive by County'!$G$8</f>
        <v>102</v>
      </c>
      <c r="H13">
        <f>'[22]6+ Months Inactive by County'!$G$8</f>
        <v>110</v>
      </c>
      <c r="I13">
        <f>'[23]6+ Months Inactive by County'!$G$8</f>
        <v>129</v>
      </c>
      <c r="J13">
        <f>'[24]6+ Months Inactive by County'!$G$8</f>
        <v>126</v>
      </c>
      <c r="K13">
        <f>'[25]6+ Months Inactive by County'!$G$8</f>
        <v>128</v>
      </c>
      <c r="L13">
        <f>'[26]6+ Months Inactive by County'!$G$8</f>
        <v>126</v>
      </c>
      <c r="M13">
        <f>'[27]6+ Months Inactive by County'!$G$8</f>
        <v>117</v>
      </c>
    </row>
    <row r="14" spans="1:13" x14ac:dyDescent="0.25">
      <c r="A14" s="2" t="s">
        <v>3</v>
      </c>
      <c r="B14" s="3">
        <f>'[13]February 2017'!$L$17</f>
        <v>32</v>
      </c>
      <c r="C14" s="3">
        <f>'[55]10th Circuit Summary 3.17'!$H$18</f>
        <v>32</v>
      </c>
      <c r="D14" s="3">
        <f>'[13]April 2017'!$L$17</f>
        <v>33</v>
      </c>
      <c r="E14" s="3">
        <f>'[56]10th Circuit Summary 5.17'!$H$18</f>
        <v>33</v>
      </c>
      <c r="F14" s="3">
        <f>'[56]10th Circuit Summary 6.17'!$H$18</f>
        <v>33</v>
      </c>
      <c r="G14" s="3">
        <f>'[56]10th Circuit Summary 7.17'!$H$18</f>
        <v>33</v>
      </c>
      <c r="H14" s="3">
        <f>'[56]10th Circuit Summary 8.17'!$H$18</f>
        <v>33</v>
      </c>
      <c r="I14" s="3">
        <f>'[56]10th Circuit Summary 9.17'!$H$18</f>
        <v>33</v>
      </c>
      <c r="J14" s="3">
        <f>'[56]10th Circuit Summary 10.17'!$H$18</f>
        <v>33</v>
      </c>
      <c r="K14" s="3">
        <f>'[56]10th Circuit Summary 11.17'!$H$18</f>
        <v>31</v>
      </c>
      <c r="L14" s="3">
        <f>'[56]10th Circuit Summary 12.17'!$H$18</f>
        <v>31</v>
      </c>
      <c r="M14" s="3">
        <f>'[57]10th Circuit Summary 1.18'!$H$18</f>
        <v>31</v>
      </c>
    </row>
    <row r="16" spans="1:13" s="2" customFormat="1" x14ac:dyDescent="0.25">
      <c r="B16" s="1">
        <v>42767</v>
      </c>
      <c r="C16" s="1">
        <v>42795</v>
      </c>
      <c r="D16" s="1">
        <v>42826</v>
      </c>
      <c r="E16" s="1">
        <v>42856</v>
      </c>
      <c r="F16" s="1">
        <v>42887</v>
      </c>
      <c r="G16" s="1">
        <v>42917</v>
      </c>
      <c r="H16" s="1">
        <v>42948</v>
      </c>
      <c r="I16" s="1">
        <v>42979</v>
      </c>
      <c r="J16" s="1">
        <v>43009</v>
      </c>
      <c r="K16" s="1">
        <v>43040</v>
      </c>
      <c r="L16" s="1">
        <v>43070</v>
      </c>
      <c r="M16" s="1">
        <v>43101</v>
      </c>
    </row>
    <row r="17" spans="1:13" x14ac:dyDescent="0.25">
      <c r="A17" s="2" t="s">
        <v>4</v>
      </c>
      <c r="B17" s="3">
        <f>'[13]February 2017'!$L$18</f>
        <v>25</v>
      </c>
      <c r="C17" s="3">
        <f>'[55]10th Circuit Summary 3.17'!$H$19</f>
        <v>21</v>
      </c>
      <c r="D17" s="3">
        <f>'[13]April 2017'!$L$18</f>
        <v>11</v>
      </c>
      <c r="E17" s="3">
        <f>'[56]10th Circuit Summary 5.17'!$H$19</f>
        <v>14</v>
      </c>
      <c r="F17" s="3">
        <f>'[56]10th Circuit Summary 6.17'!$H$19</f>
        <v>19</v>
      </c>
      <c r="G17" s="3">
        <f>'[56]10th Circuit Summary 7.17'!$H$19</f>
        <v>17</v>
      </c>
      <c r="H17" s="3">
        <f>'[56]10th Circuit Summary 8.17'!$H$19</f>
        <v>18</v>
      </c>
      <c r="I17" s="3">
        <f>'[56]10th Circuit Summary 9.17'!$H$19</f>
        <v>0</v>
      </c>
      <c r="J17" s="3">
        <f>'[56]10th Circuit Summary 10.17'!$H$19</f>
        <v>15</v>
      </c>
      <c r="K17" s="3">
        <f>'[56]10th Circuit Summary 11.17'!$H$19</f>
        <v>15</v>
      </c>
      <c r="L17" s="3">
        <f>'[56]10th Circuit Summary 12.17'!$H$19</f>
        <v>11</v>
      </c>
      <c r="M17" s="3">
        <f>'[57]10th Circuit Summary 1.18'!$H$19</f>
        <v>16</v>
      </c>
    </row>
    <row r="18" spans="1:13" x14ac:dyDescent="0.25">
      <c r="A18" s="2" t="s">
        <v>5</v>
      </c>
      <c r="B18" s="3">
        <f>'[13]February 2017'!$L$19</f>
        <v>16</v>
      </c>
      <c r="C18" s="3">
        <f>'[55]10th Circuit Summary 3.17'!$H$20</f>
        <v>13</v>
      </c>
      <c r="D18" s="3">
        <f>'[13]April 2017'!$L$19</f>
        <v>15</v>
      </c>
      <c r="E18" s="3">
        <f>'[56]10th Circuit Summary 5.17'!$H$20</f>
        <v>9</v>
      </c>
      <c r="F18" s="3">
        <f>'[56]10th Circuit Summary 6.17'!$H$20</f>
        <v>15</v>
      </c>
      <c r="G18" s="3">
        <f>'[56]10th Circuit Summary 7.17'!$H$20</f>
        <v>15</v>
      </c>
      <c r="H18" s="3">
        <f>'[56]10th Circuit Summary 8.17'!$H$20</f>
        <v>17</v>
      </c>
      <c r="I18" s="3">
        <f>'[56]10th Circuit Summary 9.17'!$H$20</f>
        <v>11</v>
      </c>
      <c r="J18" s="3">
        <f>'[56]10th Circuit Summary 10.17'!$H$20</f>
        <v>14</v>
      </c>
      <c r="K18" s="3">
        <f>'[56]10th Circuit Summary 11.17'!$H$20</f>
        <v>15</v>
      </c>
      <c r="L18" s="3">
        <f>'[56]10th Circuit Summary 12.17'!$H$20</f>
        <v>11</v>
      </c>
      <c r="M18" s="3">
        <f>'[57]10th Circuit Summary 1.18'!$H$20</f>
        <v>18</v>
      </c>
    </row>
  </sheetData>
  <pageMargins left="0.25" right="0.25" top="0.75" bottom="0.75" header="0.3" footer="0.3"/>
  <pageSetup scale="91" orientation="landscape" r:id="rId1"/>
  <headerFooter>
    <oddHeader>&amp;C&amp;"-,Bold"Circuit 10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.42578125" customWidth="1"/>
  </cols>
  <sheetData>
    <row r="1" spans="2:14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x14ac:dyDescent="0.25">
      <c r="B2" s="2" t="s">
        <v>45</v>
      </c>
      <c r="N2" s="17" t="str">
        <f>'Statewide Charts FY 17-18'!N2</f>
        <v>January 2018</v>
      </c>
    </row>
    <row r="24" spans="2:14" x14ac:dyDescent="0.25">
      <c r="B24" s="2" t="str">
        <f>B2</f>
        <v>Circuit 10</v>
      </c>
      <c r="N24" s="17" t="str">
        <f>'Statewide Charts FY 17-18'!N2</f>
        <v>January 2018</v>
      </c>
    </row>
    <row r="46" spans="2:14" x14ac:dyDescent="0.25">
      <c r="B46" s="2" t="str">
        <f>B2</f>
        <v>Circuit 10</v>
      </c>
      <c r="N46" s="17" t="str">
        <f>'Statewide Charts FY 17-18'!N2</f>
        <v>January 2018</v>
      </c>
    </row>
    <row r="47" spans="2:14" x14ac:dyDescent="0.25">
      <c r="B47" s="2"/>
    </row>
  </sheetData>
  <mergeCells count="1">
    <mergeCell ref="B1:N1"/>
  </mergeCells>
  <pageMargins left="0.55000000000000004" right="0.25" top="0.25" bottom="0.25" header="0" footer="0"/>
  <pageSetup scale="77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18"/>
  <sheetViews>
    <sheetView view="pageLayout" zoomScaleNormal="100" workbookViewId="0">
      <selection activeCell="M2" sqref="M2"/>
    </sheetView>
  </sheetViews>
  <sheetFormatPr defaultRowHeight="15" x14ac:dyDescent="0.25"/>
  <cols>
    <col min="1" max="1" width="43.7109375" style="2" bestFit="1" customWidth="1"/>
    <col min="2" max="2" width="7.140625" customWidth="1"/>
    <col min="3" max="3" width="7.28515625" bestFit="1" customWidth="1"/>
    <col min="4" max="4" width="6.85546875" bestFit="1" customWidth="1"/>
    <col min="5" max="5" width="7.5703125" bestFit="1" customWidth="1"/>
    <col min="6" max="6" width="6.7109375" bestFit="1" customWidth="1"/>
    <col min="7" max="7" width="6.140625" bestFit="1" customWidth="1"/>
    <col min="8" max="8" width="7.140625" bestFit="1" customWidth="1"/>
    <col min="9" max="13" width="7.140625" customWidth="1"/>
  </cols>
  <sheetData>
    <row r="1" spans="1:13" s="2" customFormat="1" x14ac:dyDescent="0.25">
      <c r="B1" s="1">
        <v>42767</v>
      </c>
      <c r="C1" s="1">
        <v>42795</v>
      </c>
      <c r="D1" s="1">
        <v>42826</v>
      </c>
      <c r="E1" s="1">
        <v>42856</v>
      </c>
      <c r="F1" s="1">
        <v>42887</v>
      </c>
      <c r="G1" s="1">
        <v>42917</v>
      </c>
      <c r="H1" s="1">
        <v>42948</v>
      </c>
      <c r="I1" s="1">
        <v>42979</v>
      </c>
      <c r="J1" s="1">
        <v>43009</v>
      </c>
      <c r="K1" s="1">
        <v>43040</v>
      </c>
      <c r="L1" s="1">
        <v>43070</v>
      </c>
      <c r="M1" s="1">
        <v>43101</v>
      </c>
    </row>
    <row r="2" spans="1:13" x14ac:dyDescent="0.25">
      <c r="A2" s="2" t="s">
        <v>31</v>
      </c>
      <c r="B2" s="3">
        <f>[1]Sheet1!$R$79</f>
        <v>2660</v>
      </c>
      <c r="C2" s="3">
        <f>[2]Sheet1!$R$79</f>
        <v>2666</v>
      </c>
      <c r="D2" s="3">
        <f>[3]Sheet1!$R$79</f>
        <v>2657</v>
      </c>
      <c r="E2" s="3">
        <f>[4]Sheet1!$S$68</f>
        <v>2697</v>
      </c>
      <c r="F2" s="3">
        <f>[5]Sheet1!$S$68</f>
        <v>2663</v>
      </c>
      <c r="G2" s="3">
        <f>[6]Sheet1!$S$68</f>
        <v>2679</v>
      </c>
      <c r="H2" s="3">
        <f>[7]Sheet1!$S$68</f>
        <v>2695</v>
      </c>
      <c r="I2" s="3">
        <f>[8]Sheet1!$S$68</f>
        <v>2712</v>
      </c>
      <c r="J2" s="3">
        <f>[9]Sheet1!$S$68</f>
        <v>2698</v>
      </c>
      <c r="K2" s="3">
        <f>[10]Sheet1!$S$68</f>
        <v>2613</v>
      </c>
      <c r="L2" s="3">
        <f>[11]Sheet1!$S$68</f>
        <v>2576</v>
      </c>
      <c r="M2" s="3">
        <f>[12]Sheet1!$S$68</f>
        <v>2531</v>
      </c>
    </row>
    <row r="3" spans="1:13" x14ac:dyDescent="0.25">
      <c r="A3" s="2" t="s">
        <v>0</v>
      </c>
      <c r="B3" s="3">
        <f>'[13]February 2017'!$M$7</f>
        <v>2107</v>
      </c>
      <c r="C3" s="3">
        <f>'[58]11th Circuit 3.17'!$B$7</f>
        <v>2128</v>
      </c>
      <c r="D3" s="3">
        <f>'[13]April 2017'!$M$7</f>
        <v>2182</v>
      </c>
      <c r="E3" s="3">
        <f>'[59]11th Circuit 5.17'!$B$7</f>
        <v>2222</v>
      </c>
      <c r="F3" s="3">
        <f>'[59]11th Circuit 6.17'!$B$7</f>
        <v>2222</v>
      </c>
      <c r="G3" s="3">
        <f>'[59]11th Circuit 7.17'!$B$7</f>
        <v>2256</v>
      </c>
      <c r="H3" s="3">
        <f>'[59]11th Circuit 8.17'!$B$7</f>
        <v>2271</v>
      </c>
      <c r="I3" s="3">
        <f>'[59]11th Circuit 9.17'!$B$7</f>
        <v>2285</v>
      </c>
      <c r="J3" s="3">
        <f>'[59]11th Circuit 10.17'!$B$7</f>
        <v>2290</v>
      </c>
      <c r="K3" s="3">
        <f>'[59]11th Circuit 11.17'!$B$7</f>
        <v>2266</v>
      </c>
      <c r="L3" s="3">
        <f>'[59]11th Circuit 12.17'!$B$7</f>
        <v>2204</v>
      </c>
      <c r="M3" s="3">
        <f>'[60]11th Circuit 1.18'!$B$7</f>
        <v>2201</v>
      </c>
    </row>
    <row r="4" spans="1:13" x14ac:dyDescent="0.25">
      <c r="A4" s="2" t="s">
        <v>1</v>
      </c>
      <c r="B4" s="3">
        <f>'[13]February 2017'!$M$11+'[13]February 2017'!$M$13</f>
        <v>995</v>
      </c>
      <c r="C4" s="3">
        <f>'[58]11th Circuit 3.17'!$B$16</f>
        <v>954</v>
      </c>
      <c r="D4" s="3">
        <f>'[13]April 2017'!$M$11+'[13]April 2017'!$M$13</f>
        <v>953</v>
      </c>
      <c r="E4" s="3">
        <f>'[59]11th Circuit 5.17'!$B$16</f>
        <v>973</v>
      </c>
      <c r="F4" s="3">
        <f>'[59]11th Circuit 6.17'!$B$16</f>
        <v>983</v>
      </c>
      <c r="G4" s="3">
        <f>'[59]11th Circuit 7.17'!$B$16</f>
        <v>1013</v>
      </c>
      <c r="H4" s="3">
        <f>'[59]11th Circuit 8.17'!$B$16</f>
        <v>1037</v>
      </c>
      <c r="I4" s="3">
        <f>'[59]11th Circuit 9.17'!$B$16</f>
        <v>1023</v>
      </c>
      <c r="J4" s="3">
        <f>'[59]11th Circuit 10.17'!$B$16</f>
        <v>1033</v>
      </c>
      <c r="K4" s="3">
        <f>'[59]11th Circuit 11.17'!$B$16</f>
        <v>1043</v>
      </c>
      <c r="L4" s="3">
        <f>'[59]11th Circuit 12.17'!$B$16</f>
        <v>998</v>
      </c>
      <c r="M4" s="3">
        <f>'[60]11th Circuit 1.18'!$B$16</f>
        <v>1001</v>
      </c>
    </row>
    <row r="5" spans="1:13" x14ac:dyDescent="0.25">
      <c r="A5" s="2" t="s">
        <v>6</v>
      </c>
      <c r="B5" s="3">
        <f>'[13]February 2017'!$M$9</f>
        <v>1109</v>
      </c>
      <c r="C5" s="3">
        <f>'[58]11th Circuit 3.17'!$B$9</f>
        <v>1171</v>
      </c>
      <c r="D5" s="3">
        <f>'[13]April 2017'!$M$9</f>
        <v>1227</v>
      </c>
      <c r="E5" s="3">
        <f>'[59]11th Circuit 5.17'!$B$9</f>
        <v>1245</v>
      </c>
      <c r="F5" s="3">
        <f>'[59]11th Circuit 6.17'!$B$9</f>
        <v>1230</v>
      </c>
      <c r="G5" s="3">
        <f>'[59]11th Circuit 7.17'!$B$9</f>
        <v>1235</v>
      </c>
      <c r="H5" s="3">
        <f>'[59]11th Circuit 8.17'!$B$9</f>
        <v>1229</v>
      </c>
      <c r="I5" s="3">
        <f>'[59]11th Circuit 9.17'!$B$9</f>
        <v>1257</v>
      </c>
      <c r="J5" s="3">
        <f>'[59]11th Circuit 10.17'!$B$9</f>
        <v>1253</v>
      </c>
      <c r="K5" s="3">
        <f>'[59]11th Circuit 11.17'!$B$9</f>
        <v>1218</v>
      </c>
      <c r="L5" s="3">
        <f>'[59]11th Circuit 12.17'!$B$9</f>
        <v>1195</v>
      </c>
      <c r="M5" s="3">
        <f>'[60]11th Circuit 1.18'!$B$9</f>
        <v>1184</v>
      </c>
    </row>
    <row r="6" spans="1:13" x14ac:dyDescent="0.25">
      <c r="A6" s="2" t="s">
        <v>7</v>
      </c>
      <c r="B6" s="3">
        <f t="shared" ref="B6:M6" si="0">B3-(B4+B5)</f>
        <v>3</v>
      </c>
      <c r="C6" s="3">
        <f t="shared" si="0"/>
        <v>3</v>
      </c>
      <c r="D6" s="3">
        <f t="shared" si="0"/>
        <v>2</v>
      </c>
      <c r="E6" s="3">
        <f t="shared" si="0"/>
        <v>4</v>
      </c>
      <c r="F6" s="3">
        <f t="shared" si="0"/>
        <v>9</v>
      </c>
      <c r="G6" s="3">
        <f t="shared" si="0"/>
        <v>8</v>
      </c>
      <c r="H6" s="3">
        <f t="shared" si="0"/>
        <v>5</v>
      </c>
      <c r="I6" s="3">
        <f t="shared" si="0"/>
        <v>5</v>
      </c>
      <c r="J6" s="3">
        <f t="shared" si="0"/>
        <v>4</v>
      </c>
      <c r="K6" s="3">
        <f t="shared" si="0"/>
        <v>5</v>
      </c>
      <c r="L6" s="3">
        <f t="shared" si="0"/>
        <v>11</v>
      </c>
      <c r="M6" s="3">
        <f t="shared" si="0"/>
        <v>16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42767</v>
      </c>
      <c r="C8" s="1">
        <v>42795</v>
      </c>
      <c r="D8" s="1">
        <v>42826</v>
      </c>
      <c r="E8" s="1">
        <v>42856</v>
      </c>
      <c r="F8" s="1">
        <v>42887</v>
      </c>
      <c r="G8" s="1">
        <v>42917</v>
      </c>
      <c r="H8" s="1">
        <v>42948</v>
      </c>
      <c r="I8" s="1">
        <v>42979</v>
      </c>
      <c r="J8" s="1">
        <v>43009</v>
      </c>
      <c r="K8" s="1">
        <v>43040</v>
      </c>
      <c r="L8" s="1">
        <v>43070</v>
      </c>
      <c r="M8" s="1">
        <v>43101</v>
      </c>
    </row>
    <row r="9" spans="1:13" x14ac:dyDescent="0.25">
      <c r="A9" s="2" t="s">
        <v>2</v>
      </c>
      <c r="B9" s="3">
        <f>'[13]February 2017'!$M$20+'[13]February 2017'!$M$19</f>
        <v>700</v>
      </c>
      <c r="C9" s="3">
        <f>'[58]11th Circuit 3.17'!$G$21</f>
        <v>710</v>
      </c>
      <c r="D9" s="3">
        <f>'[13]April 2017'!$M$20+'[13]April 2017'!$M$19</f>
        <v>720</v>
      </c>
      <c r="E9" s="3">
        <f>'[59]11th Circuit 5.17'!$G$21</f>
        <v>735</v>
      </c>
      <c r="F9" s="3">
        <f>'[59]11th Circuit 6.17'!$G$21</f>
        <v>739</v>
      </c>
      <c r="G9" s="3">
        <f>'[59]11th Circuit 7.17'!$G$21</f>
        <v>751</v>
      </c>
      <c r="H9" s="3">
        <f>'[59]11th Circuit 8.17'!$G$21</f>
        <v>752</v>
      </c>
      <c r="I9" s="3">
        <f>'[59]11th Circuit 9.17'!$G$21</f>
        <v>744</v>
      </c>
      <c r="J9" s="3">
        <f>'[59]11th Circuit 10.17'!$G$21</f>
        <v>760</v>
      </c>
      <c r="K9" s="3">
        <f>'[59]11th Circuit 11.17'!$G$21</f>
        <v>746</v>
      </c>
      <c r="L9" s="3">
        <f>'[59]11th Circuit 12.17'!$G$21</f>
        <v>761</v>
      </c>
      <c r="M9" s="3">
        <f>'[60]11th Circuit 1.18'!$G$21</f>
        <v>766</v>
      </c>
    </row>
    <row r="10" spans="1:13" x14ac:dyDescent="0.25">
      <c r="A10" s="2" t="s">
        <v>58</v>
      </c>
      <c r="B10" s="3">
        <f>'[13]February 2017'!$M$15+'[13]February 2017'!$M$16+'[13]February 2017'!$M$19</f>
        <v>652</v>
      </c>
      <c r="C10" s="3">
        <f>'[58]11th Circuit 3.17'!$G$16</f>
        <v>664</v>
      </c>
      <c r="D10" s="3">
        <f>'[13]April 2017'!$M$15+'[13]April 2017'!$M$16+'[13]April 2017'!$M$19</f>
        <v>674</v>
      </c>
      <c r="E10" s="3">
        <f>'[59]11th Circuit 5.17'!$G$16</f>
        <v>687</v>
      </c>
      <c r="F10" s="3">
        <f>'[59]11th Circuit 6.17'!$G$16</f>
        <v>691</v>
      </c>
      <c r="G10" s="3">
        <f>'[59]11th Circuit 7.17'!$G$16</f>
        <v>704</v>
      </c>
      <c r="H10" s="3">
        <f>'[59]11th Circuit 8.17'!$G$16</f>
        <v>704</v>
      </c>
      <c r="I10" s="3">
        <f>'[59]11th Circuit 9.17'!$G$16</f>
        <v>709</v>
      </c>
      <c r="J10" s="3">
        <f>'[59]11th Circuit 10.17'!$G$16</f>
        <v>732</v>
      </c>
      <c r="K10" s="3">
        <f>'[59]11th Circuit 11.17'!$G$16</f>
        <v>736</v>
      </c>
      <c r="L10" s="3">
        <f>'[59]11th Circuit 12.17'!$G$16</f>
        <v>751</v>
      </c>
      <c r="M10" s="3">
        <f>'[60]11th Circuit 1.18'!$G$16</f>
        <v>756</v>
      </c>
    </row>
    <row r="11" spans="1:13" x14ac:dyDescent="0.25">
      <c r="A11" s="2" t="s">
        <v>59</v>
      </c>
      <c r="B11" s="3">
        <f>'[13]February 2017'!$M$15</f>
        <v>448</v>
      </c>
      <c r="C11" s="3">
        <f>'[58]11th Circuit 3.17'!$H$16</f>
        <v>455</v>
      </c>
      <c r="D11" s="3">
        <f>'[13]April 2017'!$M$15</f>
        <v>447</v>
      </c>
      <c r="E11" s="3">
        <f>'[59]11th Circuit 5.17'!$H$16</f>
        <v>457</v>
      </c>
      <c r="F11" s="3">
        <f>'[59]11th Circuit 6.17'!$H$16</f>
        <v>455</v>
      </c>
      <c r="G11" s="3">
        <f>'[59]11th Circuit 7.17'!$H$16</f>
        <v>454</v>
      </c>
      <c r="H11" s="3">
        <f>'[59]11th Circuit 8.17'!$H$16</f>
        <v>465</v>
      </c>
      <c r="I11" s="3">
        <f>'[59]11th Circuit 9.17'!$H$16</f>
        <v>471</v>
      </c>
      <c r="J11" s="3">
        <f>'[59]11th Circuit 10.17'!$H$16</f>
        <v>473</v>
      </c>
      <c r="K11" s="3">
        <f>'[59]11th Circuit 11.17'!$H$16</f>
        <v>478</v>
      </c>
      <c r="L11" s="3">
        <f>'[59]11th Circuit 12.17'!$H$16</f>
        <v>472</v>
      </c>
      <c r="M11" s="3">
        <f>'[60]11th Circuit 1.18'!$H$16</f>
        <v>476</v>
      </c>
    </row>
    <row r="12" spans="1:13" x14ac:dyDescent="0.25">
      <c r="A12" s="2" t="s">
        <v>60</v>
      </c>
      <c r="B12" s="3">
        <f>'[13]February 2017'!$M$16+'[13]February 2017'!$M$19</f>
        <v>204</v>
      </c>
      <c r="C12" s="3">
        <f>'[58]11th Circuit 3.17'!$G$17</f>
        <v>209</v>
      </c>
      <c r="D12" s="3">
        <f>'[13]April 2017'!$M$16+'[13]April 2017'!$M$19</f>
        <v>227</v>
      </c>
      <c r="E12" s="3">
        <f>'[59]11th Circuit 5.17'!$G$17</f>
        <v>230</v>
      </c>
      <c r="F12" s="3">
        <f>'[59]11th Circuit 6.17'!$G$17</f>
        <v>236</v>
      </c>
      <c r="G12" s="3">
        <f>'[59]11th Circuit 7.17'!$G$17</f>
        <v>250</v>
      </c>
      <c r="H12" s="3">
        <f>'[59]11th Circuit 8.17'!$G$17</f>
        <v>239</v>
      </c>
      <c r="I12" s="3">
        <f>'[59]11th Circuit 9.17'!$G$17</f>
        <v>238</v>
      </c>
      <c r="J12" s="3">
        <f>'[59]11th Circuit 10.17'!$G$17</f>
        <v>259</v>
      </c>
      <c r="K12" s="3">
        <f>'[59]11th Circuit 11.17'!$G$17</f>
        <v>258</v>
      </c>
      <c r="L12" s="3">
        <f>'[59]11th Circuit 12.17'!$G$17</f>
        <v>279</v>
      </c>
      <c r="M12" s="3">
        <f>'[60]11th Circuit 1.18'!$G$17</f>
        <v>280</v>
      </c>
    </row>
    <row r="13" spans="1:13" x14ac:dyDescent="0.25">
      <c r="A13" s="2" t="s">
        <v>61</v>
      </c>
      <c r="B13" s="3">
        <f>'[16]6+ Months Inactive by County'!$C$55</f>
        <v>72</v>
      </c>
      <c r="C13" s="3">
        <f>'[17]6+ Months Inactive by County'!$C$55</f>
        <v>83</v>
      </c>
      <c r="D13" s="3">
        <f>'[18]6+ Months Inactive by County'!$C$55</f>
        <v>91</v>
      </c>
      <c r="E13" s="3">
        <f>'[19]6+ Months Inactive by County'!$C$55</f>
        <v>94</v>
      </c>
      <c r="F13" s="3">
        <f>'[20]6+ Months Inactive by County'!$C$55</f>
        <v>97</v>
      </c>
      <c r="G13" s="3">
        <f>'[21]6+ Months Inactive by County'!$G$10</f>
        <v>97</v>
      </c>
      <c r="H13" s="3">
        <f>'[22]6+ Months Inactive by County'!$G$10</f>
        <v>104</v>
      </c>
      <c r="I13" s="3">
        <f>'[23]6+ Months Inactive by County'!$G$10</f>
        <v>123</v>
      </c>
      <c r="J13" s="3">
        <f>'[24]6+ Months Inactive by County'!$G$10</f>
        <v>129</v>
      </c>
      <c r="K13" s="3">
        <f>'[25]6+ Months Inactive by County'!$G$10</f>
        <v>131</v>
      </c>
      <c r="L13" s="3">
        <f>'[26]6+ Months Inactive by County'!$G$10</f>
        <v>142</v>
      </c>
      <c r="M13" s="3">
        <f>'[27]6+ Months Inactive by County'!$G$10</f>
        <v>143</v>
      </c>
    </row>
    <row r="14" spans="1:13" x14ac:dyDescent="0.25">
      <c r="A14" s="2" t="s">
        <v>3</v>
      </c>
      <c r="B14" s="3">
        <f>'[13]February 2017'!$M$17</f>
        <v>48</v>
      </c>
      <c r="C14" s="3">
        <f>'[58]11th Circuit 3.17'!$H$18</f>
        <v>46</v>
      </c>
      <c r="D14" s="3">
        <f>'[13]April 2017'!$M$17</f>
        <v>46</v>
      </c>
      <c r="E14" s="3">
        <f>'[59]11th Circuit 5.17'!$H$18</f>
        <v>48</v>
      </c>
      <c r="F14" s="3">
        <f>'[59]11th Circuit 6.17'!$H$18</f>
        <v>48</v>
      </c>
      <c r="G14" s="3">
        <f>'[59]11th Circuit 7.17'!$H$18</f>
        <v>47</v>
      </c>
      <c r="H14" s="3">
        <f>'[59]11th Circuit 8.17'!$H$18</f>
        <v>48</v>
      </c>
      <c r="I14" s="3">
        <f>'[59]11th Circuit 9.17'!$H$18</f>
        <v>35</v>
      </c>
      <c r="J14" s="3">
        <f>'[59]11th Circuit 10.17'!$H$18</f>
        <v>28</v>
      </c>
      <c r="K14" s="3">
        <f>'[59]11th Circuit 11.17'!$H$18</f>
        <v>10</v>
      </c>
      <c r="L14" s="3">
        <f>'[59]11th Circuit 12.17'!$H$18</f>
        <v>10</v>
      </c>
      <c r="M14" s="3">
        <f>'[60]11th Circuit 1.18'!$H$18</f>
        <v>10</v>
      </c>
    </row>
    <row r="16" spans="1:13" s="2" customFormat="1" x14ac:dyDescent="0.25">
      <c r="B16" s="1">
        <v>42767</v>
      </c>
      <c r="C16" s="1">
        <v>42795</v>
      </c>
      <c r="D16" s="1">
        <v>42826</v>
      </c>
      <c r="E16" s="1">
        <v>42856</v>
      </c>
      <c r="F16" s="1">
        <v>42887</v>
      </c>
      <c r="G16" s="1">
        <v>42917</v>
      </c>
      <c r="H16" s="1">
        <v>42948</v>
      </c>
      <c r="I16" s="1">
        <v>42979</v>
      </c>
      <c r="J16" s="1">
        <v>43009</v>
      </c>
      <c r="K16" s="1">
        <v>43040</v>
      </c>
      <c r="L16" s="1">
        <v>43070</v>
      </c>
      <c r="M16" s="1">
        <v>43101</v>
      </c>
    </row>
    <row r="17" spans="1:13" x14ac:dyDescent="0.25">
      <c r="A17" s="2" t="s">
        <v>4</v>
      </c>
      <c r="B17" s="3">
        <f>'[13]February 2017'!$M$18</f>
        <v>16</v>
      </c>
      <c r="C17" s="3">
        <f>'[58]11th Circuit 3.17'!$H$19</f>
        <v>25</v>
      </c>
      <c r="D17" s="3">
        <f>'[13]April 2017'!$M$18</f>
        <v>18</v>
      </c>
      <c r="E17" s="3">
        <f>'[59]11th Circuit 5.17'!$H$19</f>
        <v>23</v>
      </c>
      <c r="F17" s="3">
        <f>'[59]11th Circuit 6.17'!$H$19</f>
        <v>18</v>
      </c>
      <c r="G17" s="3">
        <f>'[59]11th Circuit 7.17'!$H$19</f>
        <v>19</v>
      </c>
      <c r="H17" s="3">
        <f>'[59]11th Circuit 8.17'!$H$19</f>
        <v>12</v>
      </c>
      <c r="I17" s="3">
        <f>'[59]11th Circuit 9.17'!$H$19</f>
        <v>13</v>
      </c>
      <c r="J17" s="3">
        <f>'[59]11th Circuit 10.17'!$H$19</f>
        <v>36</v>
      </c>
      <c r="K17" s="3">
        <f>'[59]11th Circuit 11.17'!$H$19</f>
        <v>16</v>
      </c>
      <c r="L17" s="3">
        <f>'[59]11th Circuit 12.17'!$H$19</f>
        <v>19</v>
      </c>
      <c r="M17" s="3">
        <f>'[60]11th Circuit 1.18'!$H$19</f>
        <v>18</v>
      </c>
    </row>
    <row r="18" spans="1:13" x14ac:dyDescent="0.25">
      <c r="A18" s="2" t="s">
        <v>5</v>
      </c>
      <c r="B18" s="3">
        <f>'[13]February 2017'!$M$19</f>
        <v>15</v>
      </c>
      <c r="C18" s="3">
        <f>'[58]11th Circuit 3.17'!$H$20</f>
        <v>9</v>
      </c>
      <c r="D18" s="3">
        <f>'[13]April 2017'!$M$19</f>
        <v>11</v>
      </c>
      <c r="E18" s="3">
        <f>'[59]11th Circuit 5.17'!$H$20</f>
        <v>14</v>
      </c>
      <c r="F18" s="3">
        <f>'[59]11th Circuit 6.17'!$H$20</f>
        <v>7</v>
      </c>
      <c r="G18" s="3">
        <f>'[59]11th Circuit 7.17'!$H$20</f>
        <v>12</v>
      </c>
      <c r="H18" s="3">
        <f>'[59]11th Circuit 8.17'!$H$20</f>
        <v>8</v>
      </c>
      <c r="I18" s="3">
        <f>'[59]11th Circuit 9.17'!$H$20</f>
        <v>17</v>
      </c>
      <c r="J18" s="3">
        <f>'[59]11th Circuit 10.17'!$H$20</f>
        <v>15</v>
      </c>
      <c r="K18" s="3">
        <f>'[59]11th Circuit 11.17'!$H$20</f>
        <v>5</v>
      </c>
      <c r="L18" s="3">
        <f>'[59]11th Circuit 12.17'!$H$20</f>
        <v>13</v>
      </c>
      <c r="M18" s="3">
        <f>'[60]11th Circuit 1.18'!$H$20</f>
        <v>10</v>
      </c>
    </row>
  </sheetData>
  <pageMargins left="0.25" right="0.25" top="0.75" bottom="0.75" header="0.3" footer="0.3"/>
  <pageSetup scale="91" orientation="landscape" r:id="rId1"/>
  <headerFooter>
    <oddHeader>&amp;C&amp;"-,Bold"Circuit 11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14062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46</v>
      </c>
      <c r="N2" s="17" t="str">
        <f>'Statewide Charts FY 17-18'!N2</f>
        <v>January 2018</v>
      </c>
    </row>
    <row r="24" spans="2:14" x14ac:dyDescent="0.25">
      <c r="B24" s="2" t="str">
        <f>B2</f>
        <v>Circuit 11</v>
      </c>
      <c r="N24" s="17" t="str">
        <f>'Statewide Charts FY 17-18'!N2</f>
        <v>January 2018</v>
      </c>
    </row>
    <row r="25" spans="2:14" x14ac:dyDescent="0.25">
      <c r="B25" s="2"/>
    </row>
    <row r="46" spans="2:14" x14ac:dyDescent="0.25">
      <c r="B46" s="2" t="str">
        <f>B2</f>
        <v>Circuit 11</v>
      </c>
      <c r="N46" s="17" t="str">
        <f>'Statewide Charts FY 17-18'!N2</f>
        <v>January 2018</v>
      </c>
    </row>
    <row r="47" spans="2:14" x14ac:dyDescent="0.25">
      <c r="B47" s="2"/>
    </row>
  </sheetData>
  <mergeCells count="1">
    <mergeCell ref="B1:O1"/>
  </mergeCells>
  <pageMargins left="0.5" right="0.25" top="0.25" bottom="0.25" header="0" footer="0"/>
  <pageSetup scale="77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18"/>
  <sheetViews>
    <sheetView view="pageLayout" zoomScaleNormal="100" workbookViewId="0">
      <selection activeCell="M2" sqref="M2"/>
    </sheetView>
  </sheetViews>
  <sheetFormatPr defaultRowHeight="15" x14ac:dyDescent="0.25"/>
  <cols>
    <col min="1" max="1" width="43.7109375" style="2" bestFit="1" customWidth="1"/>
    <col min="2" max="3" width="7.28515625" customWidth="1"/>
    <col min="4" max="4" width="6.85546875" bestFit="1" customWidth="1"/>
    <col min="5" max="5" width="7.5703125" bestFit="1" customWidth="1"/>
    <col min="6" max="6" width="6.7109375" bestFit="1" customWidth="1"/>
    <col min="7" max="7" width="6.140625" bestFit="1" customWidth="1"/>
    <col min="8" max="8" width="7.140625" bestFit="1" customWidth="1"/>
    <col min="9" max="13" width="7.140625" customWidth="1"/>
  </cols>
  <sheetData>
    <row r="1" spans="1:13" s="2" customFormat="1" x14ac:dyDescent="0.25">
      <c r="B1" s="1">
        <v>42767</v>
      </c>
      <c r="C1" s="1">
        <v>42795</v>
      </c>
      <c r="D1" s="1">
        <v>42826</v>
      </c>
      <c r="E1" s="1">
        <v>42856</v>
      </c>
      <c r="F1" s="1">
        <v>42887</v>
      </c>
      <c r="G1" s="1">
        <v>42917</v>
      </c>
      <c r="H1" s="1">
        <v>42948</v>
      </c>
      <c r="I1" s="1">
        <v>42979</v>
      </c>
      <c r="J1" s="1">
        <v>43009</v>
      </c>
      <c r="K1" s="1">
        <v>43040</v>
      </c>
      <c r="L1" s="1">
        <v>43070</v>
      </c>
      <c r="M1" s="1">
        <v>43101</v>
      </c>
    </row>
    <row r="2" spans="1:13" x14ac:dyDescent="0.25">
      <c r="A2" s="2" t="s">
        <v>31</v>
      </c>
      <c r="B2" s="3">
        <f>[1]Sheet1!$R$85</f>
        <v>1418</v>
      </c>
      <c r="C2" s="3">
        <f>[2]Sheet1!$R$85</f>
        <v>1443</v>
      </c>
      <c r="D2" s="3">
        <f>[3]Sheet1!$R$85</f>
        <v>1472</v>
      </c>
      <c r="E2" s="3">
        <f>[4]Sheet1!$S$73</f>
        <v>1468</v>
      </c>
      <c r="F2" s="3">
        <f>[5]Sheet1!$S$73</f>
        <v>1483</v>
      </c>
      <c r="G2" s="3">
        <f>[6]Sheet1!$S$73</f>
        <v>1471</v>
      </c>
      <c r="H2" s="3">
        <f>[7]Sheet1!$S$73</f>
        <v>1527</v>
      </c>
      <c r="I2" s="3">
        <f>[8]Sheet1!$S$73</f>
        <v>1529</v>
      </c>
      <c r="J2" s="3">
        <f>[9]Sheet1!$S$73</f>
        <v>1525</v>
      </c>
      <c r="K2" s="3">
        <f>[10]Sheet1!$S$73</f>
        <v>1517</v>
      </c>
      <c r="L2" s="3">
        <f>[11]Sheet1!$S$73</f>
        <v>1475</v>
      </c>
      <c r="M2" s="3">
        <f>[12]Sheet1!$S$73</f>
        <v>1466</v>
      </c>
    </row>
    <row r="3" spans="1:13" x14ac:dyDescent="0.25">
      <c r="A3" s="2" t="s">
        <v>0</v>
      </c>
      <c r="B3" s="3">
        <f>'[13]February 2017'!$N$7</f>
        <v>1276</v>
      </c>
      <c r="C3" s="3">
        <f>'[61]12th Circuit Summary 3.17'!$B$7</f>
        <v>1290</v>
      </c>
      <c r="D3" s="3">
        <f>'[13]April 2017'!$N$7</f>
        <v>1305</v>
      </c>
      <c r="E3" s="3">
        <f>'[62]12th Circuit Summary 5.17'!$B$7</f>
        <v>1332</v>
      </c>
      <c r="F3" s="3">
        <f>'[62]12th Circuit Summary 6.17'!$B$7</f>
        <v>1311</v>
      </c>
      <c r="G3" s="3">
        <f>'[62]12th Circuit Summary 7.17'!$B$7</f>
        <v>1315</v>
      </c>
      <c r="H3" s="3">
        <f>'[62]12th Circuit Summary 8.17'!$B$7</f>
        <v>1341</v>
      </c>
      <c r="I3" s="3">
        <f>'[62]12th Circuit Summary 9.17'!$B$7</f>
        <v>1336</v>
      </c>
      <c r="J3" s="3">
        <f>'[62]12th Circuit Summary 10.17'!$B$7</f>
        <v>1327</v>
      </c>
      <c r="K3" s="3">
        <f>'[62]12th Circuit Summary 11.17'!$B$7</f>
        <v>1318</v>
      </c>
      <c r="L3" s="3">
        <f>'[62]12th Circuit Summary 12.17'!$B$7</f>
        <v>1297</v>
      </c>
      <c r="M3" s="3">
        <f>'[63]12th Circuit Summary 1.18'!$B$7</f>
        <v>1281</v>
      </c>
    </row>
    <row r="4" spans="1:13" x14ac:dyDescent="0.25">
      <c r="A4" s="2" t="s">
        <v>1</v>
      </c>
      <c r="B4" s="3">
        <f>'[13]February 2017'!$N$11+'[13]February 2017'!$N$13</f>
        <v>1035</v>
      </c>
      <c r="C4" s="3">
        <f>'[61]12th Circuit Summary 3.17'!$B$16</f>
        <v>1065</v>
      </c>
      <c r="D4" s="3">
        <f>'[13]April 2017'!$N$11+'[13]April 2017'!$N$13</f>
        <v>1067</v>
      </c>
      <c r="E4" s="3">
        <f>'[62]12th Circuit Summary 5.17'!$B$16</f>
        <v>1073</v>
      </c>
      <c r="F4" s="3">
        <f>'[62]12th Circuit Summary 6.17'!$B$16</f>
        <v>1062</v>
      </c>
      <c r="G4" s="3">
        <f>'[62]12th Circuit Summary 7.17'!$B$16</f>
        <v>1039</v>
      </c>
      <c r="H4" s="3">
        <f>'[62]12th Circuit Summary 8.17'!$B$16</f>
        <v>1081</v>
      </c>
      <c r="I4" s="3">
        <f>'[62]12th Circuit Summary 9.17'!$B$16</f>
        <v>1075</v>
      </c>
      <c r="J4" s="3">
        <f>'[62]12th Circuit Summary 10.17'!$B$16</f>
        <v>1072</v>
      </c>
      <c r="K4" s="3">
        <f>'[62]12th Circuit Summary 11.17'!$B$16</f>
        <v>1066</v>
      </c>
      <c r="L4" s="3">
        <f>'[62]12th Circuit Summary 12.17'!$B$16</f>
        <v>1074</v>
      </c>
      <c r="M4" s="3">
        <f>'[63]12th Circuit Summary 1.18'!$B$16</f>
        <v>1055</v>
      </c>
    </row>
    <row r="5" spans="1:13" x14ac:dyDescent="0.25">
      <c r="A5" s="2" t="s">
        <v>6</v>
      </c>
      <c r="B5" s="3">
        <f>'[13]February 2017'!$N$9</f>
        <v>237</v>
      </c>
      <c r="C5" s="3">
        <f>'[61]12th Circuit Summary 3.17'!$B$9</f>
        <v>219</v>
      </c>
      <c r="D5" s="3">
        <f>'[13]April 2017'!$N$9</f>
        <v>234</v>
      </c>
      <c r="E5" s="3">
        <f>'[62]12th Circuit Summary 5.17'!$B$9</f>
        <v>255</v>
      </c>
      <c r="F5" s="3">
        <f>'[62]12th Circuit Summary 6.17'!$B$9</f>
        <v>245</v>
      </c>
      <c r="G5" s="3">
        <f>'[62]12th Circuit Summary 7.17'!$B$9</f>
        <v>275</v>
      </c>
      <c r="H5" s="3">
        <f>'[62]12th Circuit Summary 8.17'!$B$9</f>
        <v>259</v>
      </c>
      <c r="I5" s="3">
        <f>'[62]12th Circuit Summary 9.17'!$B$9</f>
        <v>260</v>
      </c>
      <c r="J5" s="3">
        <f>'[62]12th Circuit Summary 10.17'!$B$9</f>
        <v>254</v>
      </c>
      <c r="K5" s="3">
        <f>'[62]12th Circuit Summary 11.17'!$B$9</f>
        <v>251</v>
      </c>
      <c r="L5" s="3">
        <f>'[62]12th Circuit Summary 12.17'!$B$9</f>
        <v>222</v>
      </c>
      <c r="M5" s="3">
        <f>'[63]12th Circuit Summary 1.18'!$B$9</f>
        <v>225</v>
      </c>
    </row>
    <row r="6" spans="1:13" x14ac:dyDescent="0.25">
      <c r="A6" s="2" t="s">
        <v>7</v>
      </c>
      <c r="B6" s="3">
        <f t="shared" ref="B6:M6" si="0">B3-(B4+B5)</f>
        <v>4</v>
      </c>
      <c r="C6" s="3">
        <f t="shared" si="0"/>
        <v>6</v>
      </c>
      <c r="D6" s="3">
        <f t="shared" si="0"/>
        <v>4</v>
      </c>
      <c r="E6" s="3">
        <f t="shared" si="0"/>
        <v>4</v>
      </c>
      <c r="F6" s="3">
        <f t="shared" si="0"/>
        <v>4</v>
      </c>
      <c r="G6" s="3">
        <f t="shared" si="0"/>
        <v>1</v>
      </c>
      <c r="H6" s="3">
        <f t="shared" si="0"/>
        <v>1</v>
      </c>
      <c r="I6" s="3">
        <f t="shared" si="0"/>
        <v>1</v>
      </c>
      <c r="J6" s="3">
        <f t="shared" si="0"/>
        <v>1</v>
      </c>
      <c r="K6" s="3">
        <f t="shared" si="0"/>
        <v>1</v>
      </c>
      <c r="L6" s="3">
        <f t="shared" si="0"/>
        <v>1</v>
      </c>
      <c r="M6" s="3">
        <f t="shared" si="0"/>
        <v>1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42767</v>
      </c>
      <c r="C8" s="1">
        <v>42795</v>
      </c>
      <c r="D8" s="1">
        <v>42826</v>
      </c>
      <c r="E8" s="1">
        <v>42856</v>
      </c>
      <c r="F8" s="1">
        <v>42887</v>
      </c>
      <c r="G8" s="1">
        <v>42917</v>
      </c>
      <c r="H8" s="1">
        <v>42948</v>
      </c>
      <c r="I8" s="1">
        <v>42979</v>
      </c>
      <c r="J8" s="1">
        <v>43009</v>
      </c>
      <c r="K8" s="1">
        <v>43040</v>
      </c>
      <c r="L8" s="1">
        <v>43070</v>
      </c>
      <c r="M8" s="1">
        <v>43101</v>
      </c>
    </row>
    <row r="9" spans="1:13" x14ac:dyDescent="0.25">
      <c r="A9" s="2" t="s">
        <v>2</v>
      </c>
      <c r="B9" s="3">
        <f>'[13]February 2017'!$N$20+'[13]February 2017'!$N$19</f>
        <v>519</v>
      </c>
      <c r="C9" s="3">
        <f>'[61]12th Circuit Summary 3.17'!$G$21</f>
        <v>528</v>
      </c>
      <c r="D9" s="3">
        <f>'[13]April 2017'!$N$20+'[13]April 2017'!$N$19</f>
        <v>532</v>
      </c>
      <c r="E9" s="3">
        <f>'[62]12th Circuit Summary 5.17'!$G$21</f>
        <v>540</v>
      </c>
      <c r="F9" s="3">
        <f>'[62]12th Circuit Summary 6.17'!$G$21</f>
        <v>537</v>
      </c>
      <c r="G9" s="3">
        <f>'[62]12th Circuit Summary 7.17'!$G$21</f>
        <v>534</v>
      </c>
      <c r="H9" s="3">
        <f>'[62]12th Circuit Summary 8.17'!$G$21</f>
        <v>544</v>
      </c>
      <c r="I9" s="3">
        <f>'[62]12th Circuit Summary 9.17'!$G$21</f>
        <v>517</v>
      </c>
      <c r="J9" s="3">
        <f>'[62]12th Circuit Summary 10.17'!$G$21</f>
        <v>546</v>
      </c>
      <c r="K9" s="3">
        <f>'[62]12th Circuit Summary 11.17'!$G$21</f>
        <v>524</v>
      </c>
      <c r="L9" s="3">
        <f>'[62]12th Circuit Summary 12.17'!$G$21</f>
        <v>515</v>
      </c>
      <c r="M9" s="3">
        <f>'[63]12th Circuit Summary 1.18'!$G$21</f>
        <v>523</v>
      </c>
    </row>
    <row r="10" spans="1:13" x14ac:dyDescent="0.25">
      <c r="A10" s="2" t="s">
        <v>58</v>
      </c>
      <c r="B10" s="3">
        <f>'[13]February 2017'!$N$15+'[13]February 2017'!$N$16+'[13]February 2017'!$N$19</f>
        <v>481</v>
      </c>
      <c r="C10" s="3">
        <f>'[61]12th Circuit Summary 3.17'!$G$16</f>
        <v>490</v>
      </c>
      <c r="D10" s="3">
        <f>'[13]April 2017'!$N$15+'[13]April 2017'!$N$16+'[13]April 2017'!$N$19</f>
        <v>494</v>
      </c>
      <c r="E10" s="3">
        <f>'[62]12th Circuit Summary 5.17'!$G$16</f>
        <v>502</v>
      </c>
      <c r="F10" s="3">
        <f>'[62]12th Circuit Summary 6.17'!$G$16</f>
        <v>499</v>
      </c>
      <c r="G10" s="3">
        <f>'[62]12th Circuit Summary 7.17'!$G$16</f>
        <v>496</v>
      </c>
      <c r="H10" s="3">
        <f>'[62]12th Circuit Summary 8.17'!$G$16</f>
        <v>507</v>
      </c>
      <c r="I10" s="3">
        <f>'[62]12th Circuit Summary 9.17'!$G$16</f>
        <v>488</v>
      </c>
      <c r="J10" s="3">
        <f>'[62]12th Circuit Summary 10.17'!$G$16</f>
        <v>517</v>
      </c>
      <c r="K10" s="3">
        <f>'[62]12th Circuit Summary 11.17'!$G$16</f>
        <v>495</v>
      </c>
      <c r="L10" s="3">
        <f>'[62]12th Circuit Summary 12.17'!$G$16</f>
        <v>487</v>
      </c>
      <c r="M10" s="3">
        <f>'[63]12th Circuit Summary 1.18'!$G$16</f>
        <v>495</v>
      </c>
    </row>
    <row r="11" spans="1:13" x14ac:dyDescent="0.25">
      <c r="A11" s="2" t="s">
        <v>59</v>
      </c>
      <c r="B11" s="3">
        <f>'[13]February 2017'!$N$15</f>
        <v>401</v>
      </c>
      <c r="C11" s="3">
        <f>'[61]12th Circuit Summary 3.17'!$H$16</f>
        <v>415</v>
      </c>
      <c r="D11" s="3">
        <f>'[13]April 2017'!$N$15</f>
        <v>416</v>
      </c>
      <c r="E11" s="3">
        <f>'[62]12th Circuit Summary 5.17'!$H$16</f>
        <v>420</v>
      </c>
      <c r="F11" s="3">
        <f>'[62]12th Circuit Summary 6.17'!$H$16</f>
        <v>423</v>
      </c>
      <c r="G11" s="3">
        <f>'[62]12th Circuit Summary 7.17'!$H$16</f>
        <v>408</v>
      </c>
      <c r="H11" s="3">
        <f>'[62]12th Circuit Summary 8.17'!$H$16</f>
        <v>408</v>
      </c>
      <c r="I11" s="3">
        <f>'[62]12th Circuit Summary 9.17'!$H$16</f>
        <v>404</v>
      </c>
      <c r="J11" s="3">
        <f>'[62]12th Circuit Summary 10.17'!$H$16</f>
        <v>410</v>
      </c>
      <c r="K11" s="3">
        <f>'[62]12th Circuit Summary 11.17'!$H$16</f>
        <v>414</v>
      </c>
      <c r="L11" s="3">
        <f>'[62]12th Circuit Summary 12.17'!$H$16</f>
        <v>409</v>
      </c>
      <c r="M11" s="3">
        <f>'[63]12th Circuit Summary 1.18'!$H$16</f>
        <v>417</v>
      </c>
    </row>
    <row r="12" spans="1:13" x14ac:dyDescent="0.25">
      <c r="A12" s="2" t="s">
        <v>60</v>
      </c>
      <c r="B12" s="3">
        <f>'[13]February 2017'!$N$16+'[13]February 2017'!$N$19</f>
        <v>80</v>
      </c>
      <c r="C12" s="3">
        <f>'[61]12th Circuit Summary 3.17'!$G$17</f>
        <v>75</v>
      </c>
      <c r="D12" s="3">
        <f>'[13]April 2017'!$N$16+'[13]April 2017'!$N$19</f>
        <v>78</v>
      </c>
      <c r="E12" s="3">
        <f>'[62]12th Circuit Summary 5.17'!$G$17</f>
        <v>82</v>
      </c>
      <c r="F12" s="3">
        <f>'[62]12th Circuit Summary 6.17'!$G$17</f>
        <v>76</v>
      </c>
      <c r="G12" s="3">
        <f>'[62]12th Circuit Summary 7.17'!$G$17</f>
        <v>88</v>
      </c>
      <c r="H12" s="3">
        <f>'[62]12th Circuit Summary 8.17'!$G$17</f>
        <v>99</v>
      </c>
      <c r="I12" s="3">
        <f>'[62]12th Circuit Summary 9.17'!$G$17</f>
        <v>84</v>
      </c>
      <c r="J12" s="3">
        <f>'[62]12th Circuit Summary 10.17'!$G$17</f>
        <v>107</v>
      </c>
      <c r="K12" s="3">
        <f>'[62]12th Circuit Summary 11.17'!$G$17</f>
        <v>81</v>
      </c>
      <c r="L12" s="3">
        <f>'[62]12th Circuit Summary 12.17'!$G$17</f>
        <v>78</v>
      </c>
      <c r="M12" s="3">
        <f>'[63]12th Circuit Summary 1.18'!$G$17</f>
        <v>78</v>
      </c>
    </row>
    <row r="13" spans="1:13" x14ac:dyDescent="0.25">
      <c r="A13" s="2" t="s">
        <v>61</v>
      </c>
      <c r="B13">
        <f>'[16]6+ Months Inactive by County'!$C$59</f>
        <v>24</v>
      </c>
      <c r="C13">
        <f>'[17]6+ Months Inactive by County'!$C$59</f>
        <v>25</v>
      </c>
      <c r="D13">
        <f>'[18]6+ Months Inactive by County'!$C$59</f>
        <v>24</v>
      </c>
      <c r="E13">
        <f>'[19]6+ Months Inactive by County'!$C$59</f>
        <v>21</v>
      </c>
      <c r="F13">
        <f>'[20]6+ Months Inactive by County'!$C$59</f>
        <v>29</v>
      </c>
      <c r="G13">
        <f>'[21]6+ Months Inactive by County'!$G$14</f>
        <v>21</v>
      </c>
      <c r="H13">
        <f>'[22]6+ Months Inactive by County'!$G$14</f>
        <v>18</v>
      </c>
      <c r="I13">
        <f>'[23]6+ Months Inactive by County'!$G$14</f>
        <v>22</v>
      </c>
      <c r="J13">
        <f>'[24]6+ Months Inactive by County'!$G$14</f>
        <v>21</v>
      </c>
      <c r="K13">
        <f>'[25]6+ Months Inactive by County'!$G$14</f>
        <v>27</v>
      </c>
      <c r="L13">
        <f>'[26]6+ Months Inactive by County'!$G$14</f>
        <v>36</v>
      </c>
      <c r="M13">
        <f>'[27]6+ Months Inactive by County'!$G$14</f>
        <v>34</v>
      </c>
    </row>
    <row r="14" spans="1:13" x14ac:dyDescent="0.25">
      <c r="A14" s="2" t="s">
        <v>3</v>
      </c>
      <c r="B14" s="3">
        <f>'[13]February 2017'!$N$17</f>
        <v>38</v>
      </c>
      <c r="C14" s="3">
        <f>'[61]12th Circuit Summary 3.17'!$H$18</f>
        <v>38</v>
      </c>
      <c r="D14" s="3">
        <f>'[13]April 2017'!$N$17</f>
        <v>38</v>
      </c>
      <c r="E14" s="3">
        <f>'[62]12th Circuit Summary 5.17'!$H$18</f>
        <v>38</v>
      </c>
      <c r="F14" s="3">
        <f>'[62]12th Circuit Summary 6.17'!$H$18</f>
        <v>38</v>
      </c>
      <c r="G14" s="3">
        <f>'[62]12th Circuit Summary 7.17'!$H$18</f>
        <v>38</v>
      </c>
      <c r="H14" s="3">
        <f>'[62]12th Circuit Summary 8.17'!$H$18</f>
        <v>37</v>
      </c>
      <c r="I14" s="3">
        <f>'[62]12th Circuit Summary 9.17'!$H$18</f>
        <v>29</v>
      </c>
      <c r="J14" s="3">
        <f>'[62]12th Circuit Summary 10.17'!$H$18</f>
        <v>29</v>
      </c>
      <c r="K14" s="3">
        <f>'[62]12th Circuit Summary 11.17'!$H$18</f>
        <v>29</v>
      </c>
      <c r="L14" s="3">
        <f>'[62]12th Circuit Summary 12.17'!$H$18</f>
        <v>28</v>
      </c>
      <c r="M14" s="3">
        <f>'[63]12th Circuit Summary 1.18'!$H$18</f>
        <v>28</v>
      </c>
    </row>
    <row r="16" spans="1:13" s="2" customFormat="1" x14ac:dyDescent="0.25">
      <c r="B16" s="1">
        <v>42767</v>
      </c>
      <c r="C16" s="1">
        <v>42795</v>
      </c>
      <c r="D16" s="1">
        <v>42826</v>
      </c>
      <c r="E16" s="1">
        <v>42856</v>
      </c>
      <c r="F16" s="1">
        <v>42887</v>
      </c>
      <c r="G16" s="1">
        <v>42917</v>
      </c>
      <c r="H16" s="1">
        <v>42948</v>
      </c>
      <c r="I16" s="1">
        <v>42979</v>
      </c>
      <c r="J16" s="1">
        <v>43009</v>
      </c>
      <c r="K16" s="1">
        <v>43040</v>
      </c>
      <c r="L16" s="1">
        <v>43070</v>
      </c>
      <c r="M16" s="1">
        <v>43101</v>
      </c>
    </row>
    <row r="17" spans="1:13" x14ac:dyDescent="0.25">
      <c r="A17" s="2" t="s">
        <v>4</v>
      </c>
      <c r="B17" s="3">
        <f>'[13]February 2017'!$N$18</f>
        <v>12</v>
      </c>
      <c r="C17" s="3">
        <f>'[61]12th Circuit Summary 3.17'!$H$19</f>
        <v>12</v>
      </c>
      <c r="D17" s="3">
        <f>'[13]April 2017'!$N$18</f>
        <v>15</v>
      </c>
      <c r="E17" s="3">
        <f>'[62]12th Circuit Summary 5.17'!$H$19</f>
        <v>16</v>
      </c>
      <c r="F17" s="3">
        <f>'[62]12th Circuit Summary 6.17'!$H$19</f>
        <v>10</v>
      </c>
      <c r="G17" s="3">
        <f>'[62]12th Circuit Summary 7.17'!$H$19</f>
        <v>4</v>
      </c>
      <c r="H17" s="3">
        <f>'[62]12th Circuit Summary 8.17'!$H$19</f>
        <v>21</v>
      </c>
      <c r="I17" s="3">
        <f>'[62]12th Circuit Summary 9.17'!$H$19</f>
        <v>0</v>
      </c>
      <c r="J17" s="3">
        <f>'[62]12th Circuit Summary 10.17'!$H$19</f>
        <v>23</v>
      </c>
      <c r="K17" s="3">
        <f>'[62]12th Circuit Summary 11.17'!$H$19</f>
        <v>10</v>
      </c>
      <c r="L17" s="3">
        <f>'[62]12th Circuit Summary 12.17'!$H$19</f>
        <v>0</v>
      </c>
      <c r="M17" s="3">
        <f>'[63]12th Circuit Summary 1.18'!$H$19</f>
        <v>12</v>
      </c>
    </row>
    <row r="18" spans="1:13" x14ac:dyDescent="0.25">
      <c r="A18" s="2" t="s">
        <v>5</v>
      </c>
      <c r="B18" s="3">
        <f>'[13]February 2017'!$N$19</f>
        <v>10</v>
      </c>
      <c r="C18" s="3">
        <f>'[61]12th Circuit Summary 3.17'!$H$20</f>
        <v>11</v>
      </c>
      <c r="D18" s="3">
        <f>'[13]April 2017'!$N$19</f>
        <v>8</v>
      </c>
      <c r="E18" s="3">
        <f>'[62]12th Circuit Summary 5.17'!$H$20</f>
        <v>13</v>
      </c>
      <c r="F18" s="3">
        <f>'[62]12th Circuit Summary 6.17'!$H$20</f>
        <v>6</v>
      </c>
      <c r="G18" s="3">
        <f>'[62]12th Circuit Summary 7.17'!$H$20</f>
        <v>12</v>
      </c>
      <c r="H18" s="3">
        <f>'[62]12th Circuit Summary 8.17'!$H$20</f>
        <v>15</v>
      </c>
      <c r="I18" s="3">
        <f>'[62]12th Circuit Summary 9.17'!$H$20</f>
        <v>7</v>
      </c>
      <c r="J18" s="3">
        <f>'[62]12th Circuit Summary 10.17'!$H$20</f>
        <v>19</v>
      </c>
      <c r="K18" s="3">
        <f>'[62]12th Circuit Summary 11.17'!$H$20</f>
        <v>6</v>
      </c>
      <c r="L18" s="3">
        <f>'[62]12th Circuit Summary 12.17'!$H$20</f>
        <v>4</v>
      </c>
      <c r="M18" s="3">
        <f>'[63]12th Circuit Summary 1.18'!$H$20</f>
        <v>11</v>
      </c>
    </row>
  </sheetData>
  <pageMargins left="0.25" right="0.25" top="0.75" bottom="0.75" header="0.3" footer="0.3"/>
  <pageSetup scale="91" orientation="landscape" r:id="rId1"/>
  <headerFooter>
    <oddHeader>&amp;C&amp;"-,Bold"Circuit 12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2851562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47</v>
      </c>
      <c r="N2" s="17" t="str">
        <f>'Statewide Charts FY 17-18'!N2</f>
        <v>January 2018</v>
      </c>
    </row>
    <row r="24" spans="2:14" x14ac:dyDescent="0.25">
      <c r="B24" s="2" t="str">
        <f>B2</f>
        <v>Circuit 12</v>
      </c>
      <c r="N24" s="17" t="str">
        <f>'Statewide Charts FY 17-18'!N2</f>
        <v>January 2018</v>
      </c>
    </row>
    <row r="46" spans="2:14" x14ac:dyDescent="0.25">
      <c r="B46" s="2" t="str">
        <f>B2</f>
        <v>Circuit 12</v>
      </c>
      <c r="N46" s="17" t="str">
        <f>'Statewide Charts FY 17-18'!N2</f>
        <v>January 2018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N18"/>
  <sheetViews>
    <sheetView view="pageLayout" zoomScaleNormal="100" workbookViewId="0">
      <selection activeCell="M2" sqref="M2"/>
    </sheetView>
  </sheetViews>
  <sheetFormatPr defaultRowHeight="15" x14ac:dyDescent="0.25"/>
  <cols>
    <col min="1" max="1" width="43.7109375" style="2" bestFit="1" customWidth="1"/>
    <col min="2" max="2" width="7.140625" customWidth="1"/>
    <col min="3" max="3" width="7.28515625" bestFit="1" customWidth="1"/>
    <col min="4" max="4" width="6.85546875" bestFit="1" customWidth="1"/>
    <col min="5" max="5" width="7.5703125" bestFit="1" customWidth="1"/>
    <col min="6" max="6" width="6.7109375" bestFit="1" customWidth="1"/>
    <col min="7" max="7" width="6.140625" bestFit="1" customWidth="1"/>
    <col min="8" max="8" width="7.140625" bestFit="1" customWidth="1"/>
    <col min="9" max="14" width="7.140625" customWidth="1"/>
  </cols>
  <sheetData>
    <row r="1" spans="1:14" s="2" customFormat="1" x14ac:dyDescent="0.25">
      <c r="B1" s="1">
        <v>42767</v>
      </c>
      <c r="C1" s="1">
        <v>42795</v>
      </c>
      <c r="D1" s="1">
        <v>42826</v>
      </c>
      <c r="E1" s="1">
        <v>42856</v>
      </c>
      <c r="F1" s="1">
        <v>42887</v>
      </c>
      <c r="G1" s="1">
        <v>42917</v>
      </c>
      <c r="H1" s="1">
        <v>42948</v>
      </c>
      <c r="I1" s="1">
        <v>42979</v>
      </c>
      <c r="J1" s="1">
        <v>43009</v>
      </c>
      <c r="K1" s="1">
        <v>43040</v>
      </c>
      <c r="L1" s="1">
        <v>43070</v>
      </c>
      <c r="M1" s="1">
        <v>43101</v>
      </c>
      <c r="N1" s="1"/>
    </row>
    <row r="2" spans="1:14" x14ac:dyDescent="0.25">
      <c r="A2" s="2" t="s">
        <v>31</v>
      </c>
      <c r="B2" s="3">
        <f>[1]Sheet1!$R$89</f>
        <v>3646</v>
      </c>
      <c r="C2" s="3">
        <f>[2]Sheet1!$R$89</f>
        <v>3638</v>
      </c>
      <c r="D2" s="3">
        <f>[3]Sheet1!$R$89</f>
        <v>3672</v>
      </c>
      <c r="E2" s="3">
        <f>[4]Sheet1!$S$76</f>
        <v>3630</v>
      </c>
      <c r="F2" s="3">
        <f>[5]Sheet1!$S$76</f>
        <v>3567</v>
      </c>
      <c r="G2" s="3">
        <f>[6]Sheet1!$S$76</f>
        <v>3594</v>
      </c>
      <c r="H2" s="3">
        <f>[7]Sheet1!$S$76</f>
        <v>3640</v>
      </c>
      <c r="I2" s="3">
        <f>[8]Sheet1!$S$76</f>
        <v>3569</v>
      </c>
      <c r="J2" s="3">
        <f>[9]Sheet1!$S$76</f>
        <v>3538</v>
      </c>
      <c r="K2" s="3">
        <f>[10]Sheet1!$S$76</f>
        <v>3570</v>
      </c>
      <c r="L2" s="3">
        <f>[11]Sheet1!$S$76</f>
        <v>3547</v>
      </c>
      <c r="M2" s="3">
        <f>[12]Sheet1!$S$76</f>
        <v>3503</v>
      </c>
      <c r="N2" s="3"/>
    </row>
    <row r="3" spans="1:14" x14ac:dyDescent="0.25">
      <c r="A3" s="2" t="s">
        <v>0</v>
      </c>
      <c r="B3" s="3">
        <f>'[13]February 2017'!$O$7</f>
        <v>1947</v>
      </c>
      <c r="C3" s="3">
        <f>'[64]13th Circuit 3.17'!$B$7</f>
        <v>1957</v>
      </c>
      <c r="D3" s="3">
        <f>'[13]April 2017'!$O$7</f>
        <v>2018</v>
      </c>
      <c r="E3" s="3">
        <f>'[65]13th Circuit 5.17'!$B$7</f>
        <v>2087</v>
      </c>
      <c r="F3" s="3">
        <f>'[65]13th Circuit 6.17'!$B$7</f>
        <v>2073</v>
      </c>
      <c r="G3" s="3">
        <f>'[65]13th Circuit 7.17'!$B$7</f>
        <v>2060</v>
      </c>
      <c r="H3" s="3">
        <f>'[65]13th Circuit 8.17'!$B$7</f>
        <v>2093</v>
      </c>
      <c r="I3" s="3">
        <f>'[65]13th Circuit 9.17'!$B$7</f>
        <v>2140</v>
      </c>
      <c r="J3" s="3">
        <f>'[65]13th Circuit 10.17'!$B$7</f>
        <v>2187</v>
      </c>
      <c r="K3" s="3">
        <f>'[65]13th Circuit 11.17'!$B$7</f>
        <v>2208</v>
      </c>
      <c r="L3" s="3">
        <f>'[65]13th Circuit 12.17'!$B$7</f>
        <v>2255</v>
      </c>
      <c r="M3" s="3">
        <f>'[66]13th Circuit 1.18'!$B$7</f>
        <v>2216</v>
      </c>
      <c r="N3" s="3"/>
    </row>
    <row r="4" spans="1:14" x14ac:dyDescent="0.25">
      <c r="A4" s="2" t="s">
        <v>1</v>
      </c>
      <c r="B4" s="3">
        <f>'[13]February 2017'!$O$11+'[13]February 2017'!$O$13</f>
        <v>1374</v>
      </c>
      <c r="C4" s="3">
        <f>'[64]13th Circuit 3.17'!$B$16</f>
        <v>1354</v>
      </c>
      <c r="D4" s="3">
        <f>'[13]April 2017'!$O$11+'[13]April 2017'!$O$13</f>
        <v>1353</v>
      </c>
      <c r="E4" s="3">
        <f>'[65]13th Circuit 5.17'!$B$16</f>
        <v>1401</v>
      </c>
      <c r="F4" s="3">
        <f>'[65]13th Circuit 6.17'!$B$16</f>
        <v>1393</v>
      </c>
      <c r="G4" s="3">
        <f>'[65]13th Circuit 7.17'!$B$16</f>
        <v>1390</v>
      </c>
      <c r="H4" s="3">
        <f>'[65]13th Circuit 8.17'!$B$16</f>
        <v>1454</v>
      </c>
      <c r="I4" s="3">
        <f>'[65]13th Circuit 9.17'!$B$16</f>
        <v>1455</v>
      </c>
      <c r="J4" s="3">
        <f>'[65]13th Circuit 10.17'!$B$16</f>
        <v>1489</v>
      </c>
      <c r="K4" s="3">
        <f>'[65]13th Circuit 11.17'!$B$16</f>
        <v>1453</v>
      </c>
      <c r="L4" s="3">
        <f>'[65]13th Circuit 12.17'!$B$16</f>
        <v>1470</v>
      </c>
      <c r="M4" s="3">
        <f>'[66]13th Circuit 1.18'!$B$16</f>
        <v>1508</v>
      </c>
      <c r="N4" s="3"/>
    </row>
    <row r="5" spans="1:14" x14ac:dyDescent="0.25">
      <c r="A5" s="2" t="s">
        <v>6</v>
      </c>
      <c r="B5" s="3">
        <f>'[13]February 2017'!$O$9</f>
        <v>538</v>
      </c>
      <c r="C5" s="3">
        <f>'[64]13th Circuit 3.17'!$B$9</f>
        <v>564</v>
      </c>
      <c r="D5" s="3">
        <f>'[13]April 2017'!$O$9</f>
        <v>631</v>
      </c>
      <c r="E5" s="3">
        <f>'[65]13th Circuit 5.17'!$B$9</f>
        <v>674</v>
      </c>
      <c r="F5" s="3">
        <f>'[65]13th Circuit 6.17'!$B$9</f>
        <v>668</v>
      </c>
      <c r="G5" s="3">
        <f>'[65]13th Circuit 7.17'!$B$9</f>
        <v>657</v>
      </c>
      <c r="H5" s="3">
        <f>'[65]13th Circuit 8.17'!$B$9</f>
        <v>622</v>
      </c>
      <c r="I5" s="3">
        <f>'[65]13th Circuit 9.17'!$B$9</f>
        <v>676</v>
      </c>
      <c r="J5" s="3">
        <f>'[65]13th Circuit 10.17'!$B$9</f>
        <v>688</v>
      </c>
      <c r="K5" s="3">
        <f>'[65]13th Circuit 11.17'!$B$9</f>
        <v>734</v>
      </c>
      <c r="L5" s="3">
        <f>'[65]13th Circuit 12.17'!$B$9</f>
        <v>764</v>
      </c>
      <c r="M5" s="3">
        <f>'[66]13th Circuit 1.18'!$B$9</f>
        <v>690</v>
      </c>
      <c r="N5" s="3"/>
    </row>
    <row r="6" spans="1:14" x14ac:dyDescent="0.25">
      <c r="A6" s="2" t="s">
        <v>7</v>
      </c>
      <c r="B6" s="3">
        <f t="shared" ref="B6:M6" si="0">B3-(B4+B5)</f>
        <v>35</v>
      </c>
      <c r="C6" s="3">
        <f t="shared" si="0"/>
        <v>39</v>
      </c>
      <c r="D6" s="3">
        <f t="shared" si="0"/>
        <v>34</v>
      </c>
      <c r="E6" s="3">
        <f t="shared" si="0"/>
        <v>12</v>
      </c>
      <c r="F6" s="3">
        <f t="shared" si="0"/>
        <v>12</v>
      </c>
      <c r="G6" s="3">
        <f t="shared" si="0"/>
        <v>13</v>
      </c>
      <c r="H6" s="3">
        <f t="shared" si="0"/>
        <v>17</v>
      </c>
      <c r="I6" s="3">
        <f t="shared" si="0"/>
        <v>9</v>
      </c>
      <c r="J6" s="3">
        <f t="shared" si="0"/>
        <v>10</v>
      </c>
      <c r="K6" s="3">
        <f t="shared" si="0"/>
        <v>21</v>
      </c>
      <c r="L6" s="3">
        <f t="shared" si="0"/>
        <v>21</v>
      </c>
      <c r="M6" s="3">
        <f t="shared" si="0"/>
        <v>18</v>
      </c>
      <c r="N6" s="3"/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2" customFormat="1" x14ac:dyDescent="0.25">
      <c r="B8" s="1">
        <v>42767</v>
      </c>
      <c r="C8" s="1">
        <v>42795</v>
      </c>
      <c r="D8" s="1">
        <v>42826</v>
      </c>
      <c r="E8" s="1">
        <v>42856</v>
      </c>
      <c r="F8" s="1">
        <v>42887</v>
      </c>
      <c r="G8" s="1">
        <v>42917</v>
      </c>
      <c r="H8" s="1">
        <v>42948</v>
      </c>
      <c r="I8" s="1">
        <v>42979</v>
      </c>
      <c r="J8" s="1">
        <v>43009</v>
      </c>
      <c r="K8" s="1">
        <v>43040</v>
      </c>
      <c r="L8" s="1">
        <v>43070</v>
      </c>
      <c r="M8" s="1">
        <v>43101</v>
      </c>
      <c r="N8" s="1"/>
    </row>
    <row r="9" spans="1:14" x14ac:dyDescent="0.25">
      <c r="A9" s="2" t="s">
        <v>2</v>
      </c>
      <c r="B9" s="3">
        <f>'[13]February 2017'!$O$20+'[13]February 2017'!$O$19</f>
        <v>758</v>
      </c>
      <c r="C9" s="3">
        <f>'[64]13th Circuit 3.17'!$G$21</f>
        <v>763</v>
      </c>
      <c r="D9" s="3">
        <f>'[13]April 2017'!$O$20+'[13]April 2017'!$O$19</f>
        <v>767</v>
      </c>
      <c r="E9" s="3">
        <f>'[65]13th Circuit 5.17'!$G$21</f>
        <v>773</v>
      </c>
      <c r="F9" s="3">
        <f>'[65]13th Circuit 6.17'!$G$21</f>
        <v>790</v>
      </c>
      <c r="G9" s="3">
        <f>'[65]13th Circuit 7.17'!$G$21</f>
        <v>790</v>
      </c>
      <c r="H9" s="3">
        <f>'[65]13th Circuit 8.17'!$G$21</f>
        <v>784</v>
      </c>
      <c r="I9" s="3">
        <f>'[65]13th Circuit 9.17'!$G$21</f>
        <v>774</v>
      </c>
      <c r="J9" s="3">
        <f>'[65]13th Circuit 10.17'!$G$21</f>
        <v>797</v>
      </c>
      <c r="K9" s="3">
        <f>'[65]13th Circuit 11.17'!$G$21</f>
        <v>800</v>
      </c>
      <c r="L9" s="3">
        <f>'[65]13th Circuit 12.17'!$G$21</f>
        <v>789</v>
      </c>
      <c r="M9" s="3">
        <f>'[66]13th Circuit 1.18'!$G$21</f>
        <v>778</v>
      </c>
      <c r="N9" s="3"/>
    </row>
    <row r="10" spans="1:14" x14ac:dyDescent="0.25">
      <c r="A10" s="2" t="s">
        <v>58</v>
      </c>
      <c r="B10" s="3">
        <f>'[13]February 2017'!$O$15+'[13]February 2017'!$O$16+'[13]February 2017'!$O$19</f>
        <v>701</v>
      </c>
      <c r="C10" s="3">
        <f>'[64]13th Circuit 3.17'!$G$16</f>
        <v>698</v>
      </c>
      <c r="D10" s="3">
        <f>'[13]April 2017'!$O$15+'[13]April 2017'!$O$16+'[13]April 2017'!$O$19</f>
        <v>702</v>
      </c>
      <c r="E10" s="3">
        <f>'[65]13th Circuit 5.17'!$G$16</f>
        <v>704</v>
      </c>
      <c r="F10" s="3">
        <f>'[65]13th Circuit 6.17'!$G$16</f>
        <v>722</v>
      </c>
      <c r="G10" s="3">
        <f>'[65]13th Circuit 7.17'!$G$16</f>
        <v>722</v>
      </c>
      <c r="H10" s="3">
        <f>'[65]13th Circuit 8.17'!$G$16</f>
        <v>715</v>
      </c>
      <c r="I10" s="3">
        <f>'[65]13th Circuit 9.17'!$G$16</f>
        <v>704</v>
      </c>
      <c r="J10" s="3">
        <f>'[65]13th Circuit 10.17'!$G$16</f>
        <v>725</v>
      </c>
      <c r="K10" s="3">
        <f>'[65]13th Circuit 11.17'!$G$16</f>
        <v>727</v>
      </c>
      <c r="L10" s="3">
        <f>'[65]13th Circuit 12.17'!$G$16</f>
        <v>712</v>
      </c>
      <c r="M10" s="3">
        <f>'[66]13th Circuit 1.18'!$G$16</f>
        <v>702</v>
      </c>
      <c r="N10" s="3"/>
    </row>
    <row r="11" spans="1:14" x14ac:dyDescent="0.25">
      <c r="A11" s="2" t="s">
        <v>59</v>
      </c>
      <c r="B11" s="3">
        <f>'[13]February 2017'!$O$15</f>
        <v>529</v>
      </c>
      <c r="C11" s="3">
        <f>'[64]13th Circuit 3.17'!$H$16</f>
        <v>530</v>
      </c>
      <c r="D11" s="3">
        <f>'[13]April 2017'!$O$15</f>
        <v>530</v>
      </c>
      <c r="E11" s="3">
        <f>'[65]13th Circuit 5.17'!$H$16</f>
        <v>534</v>
      </c>
      <c r="F11" s="3">
        <f>'[65]13th Circuit 6.17'!$H$16</f>
        <v>531</v>
      </c>
      <c r="G11" s="3">
        <f>'[65]13th Circuit 7.17'!$H$16</f>
        <v>537</v>
      </c>
      <c r="H11" s="3">
        <f>'[65]13th Circuit 8.17'!$H$16</f>
        <v>554</v>
      </c>
      <c r="I11" s="3">
        <f>'[65]13th Circuit 9.17'!$H$16</f>
        <v>544</v>
      </c>
      <c r="J11" s="3">
        <f>'[65]13th Circuit 10.17'!$H$16</f>
        <v>547</v>
      </c>
      <c r="K11" s="3">
        <f>'[65]13th Circuit 11.17'!$H$16</f>
        <v>533</v>
      </c>
      <c r="L11" s="3">
        <f>'[65]13th Circuit 12.17'!$H$16</f>
        <v>540</v>
      </c>
      <c r="M11" s="3">
        <f>'[66]13th Circuit 1.18'!$H$16</f>
        <v>544</v>
      </c>
      <c r="N11" s="3"/>
    </row>
    <row r="12" spans="1:14" x14ac:dyDescent="0.25">
      <c r="A12" s="2" t="s">
        <v>60</v>
      </c>
      <c r="B12" s="3">
        <f>'[13]February 2017'!$O$16+'[13]February 2017'!$O$19</f>
        <v>172</v>
      </c>
      <c r="C12" s="3">
        <f>'[64]13th Circuit 3.17'!$G$17</f>
        <v>168</v>
      </c>
      <c r="D12" s="3">
        <f>'[13]April 2017'!$O$16+'[13]April 2017'!$O$19</f>
        <v>172</v>
      </c>
      <c r="E12" s="3">
        <f>'[65]13th Circuit 5.17'!$G$17</f>
        <v>170</v>
      </c>
      <c r="F12" s="3">
        <f>'[65]13th Circuit 6.17'!$G$17</f>
        <v>191</v>
      </c>
      <c r="G12" s="3">
        <f>'[65]13th Circuit 7.17'!$G$17</f>
        <v>185</v>
      </c>
      <c r="H12" s="3">
        <f>'[65]13th Circuit 8.17'!$G$17</f>
        <v>161</v>
      </c>
      <c r="I12" s="3">
        <f>'[65]13th Circuit 9.17'!$G$17</f>
        <v>160</v>
      </c>
      <c r="J12" s="3">
        <f>'[65]13th Circuit 10.17'!$G$17</f>
        <v>178</v>
      </c>
      <c r="K12" s="3">
        <f>'[65]13th Circuit 11.17'!$G$17</f>
        <v>194</v>
      </c>
      <c r="L12" s="3">
        <f>'[65]13th Circuit 12.17'!$G$17</f>
        <v>172</v>
      </c>
      <c r="M12" s="3">
        <f>'[66]13th Circuit 1.18'!$G$17</f>
        <v>158</v>
      </c>
      <c r="N12" s="3"/>
    </row>
    <row r="13" spans="1:14" x14ac:dyDescent="0.25">
      <c r="A13" s="2" t="s">
        <v>61</v>
      </c>
      <c r="B13" s="3">
        <f>'[16]6+ Months Inactive by County'!$C$61</f>
        <v>51</v>
      </c>
      <c r="C13" s="3">
        <f>'[17]6+ Months Inactive by County'!$C$61</f>
        <v>44</v>
      </c>
      <c r="D13" s="3">
        <f>'[18]6+ Months Inactive by County'!$C$61</f>
        <v>44</v>
      </c>
      <c r="E13" s="3">
        <f>'[19]6+ Months Inactive by County'!$C$61</f>
        <v>50</v>
      </c>
      <c r="F13" s="3">
        <f>'[20]6+ Months Inactive by County'!$C$61</f>
        <v>46</v>
      </c>
      <c r="G13" s="3">
        <f>'[21]6+ Months Inactive by County'!$G$16</f>
        <v>56</v>
      </c>
      <c r="H13" s="3">
        <f>'[22]6+ Months Inactive by County'!$G$16</f>
        <v>50</v>
      </c>
      <c r="I13" s="3">
        <f>'[23]6+ Months Inactive by County'!$G$16</f>
        <v>58</v>
      </c>
      <c r="J13" s="3">
        <f>'[24]6+ Months Inactive by County'!$G$16</f>
        <v>58</v>
      </c>
      <c r="K13" s="3">
        <f>'[25]6+ Months Inactive by County'!$G$16</f>
        <v>49</v>
      </c>
      <c r="L13" s="3">
        <f>'[26]6+ Months Inactive by County'!$G$16</f>
        <v>45</v>
      </c>
      <c r="M13" s="3">
        <f>'[27]6+ Months Inactive by County'!$G$16</f>
        <v>51</v>
      </c>
      <c r="N13" s="3"/>
    </row>
    <row r="14" spans="1:14" x14ac:dyDescent="0.25">
      <c r="A14" s="2" t="s">
        <v>3</v>
      </c>
      <c r="B14" s="3">
        <f>'[13]February 2017'!$O$17</f>
        <v>57</v>
      </c>
      <c r="C14" s="3">
        <f>'[64]13th Circuit 3.17'!$H$18</f>
        <v>65</v>
      </c>
      <c r="D14" s="3">
        <f>'[13]April 2017'!$O$17</f>
        <v>65</v>
      </c>
      <c r="E14" s="3">
        <f>'[65]13th Circuit 5.17'!$H$18</f>
        <v>69</v>
      </c>
      <c r="F14" s="3">
        <f>'[65]13th Circuit 6.17'!$H$18</f>
        <v>68</v>
      </c>
      <c r="G14" s="3">
        <f>'[65]13th Circuit 7.17'!$H$18</f>
        <v>68</v>
      </c>
      <c r="H14" s="3">
        <f>'[65]13th Circuit 8.17'!$H$18</f>
        <v>69</v>
      </c>
      <c r="I14" s="3">
        <f>'[65]13th Circuit 9.17'!$H$18</f>
        <v>70</v>
      </c>
      <c r="J14" s="3">
        <f>'[65]13th Circuit 10.17'!$H$18</f>
        <v>72</v>
      </c>
      <c r="K14" s="3">
        <f>'[65]13th Circuit 11.17'!$H$18</f>
        <v>73</v>
      </c>
      <c r="L14" s="3">
        <f>'[65]13th Circuit 12.17'!$H$18</f>
        <v>77</v>
      </c>
      <c r="M14" s="3">
        <f>'[66]13th Circuit 1.18'!$H$18</f>
        <v>76</v>
      </c>
      <c r="N14" s="3"/>
    </row>
    <row r="16" spans="1:14" s="2" customFormat="1" x14ac:dyDescent="0.25">
      <c r="B16" s="1">
        <v>42767</v>
      </c>
      <c r="C16" s="1">
        <v>42795</v>
      </c>
      <c r="D16" s="1">
        <v>42826</v>
      </c>
      <c r="E16" s="1">
        <v>42856</v>
      </c>
      <c r="F16" s="1">
        <v>42887</v>
      </c>
      <c r="G16" s="1">
        <v>42917</v>
      </c>
      <c r="H16" s="1">
        <v>42948</v>
      </c>
      <c r="I16" s="1">
        <v>42979</v>
      </c>
      <c r="J16" s="1">
        <v>43009</v>
      </c>
      <c r="K16" s="1">
        <v>43040</v>
      </c>
      <c r="L16" s="1">
        <v>43070</v>
      </c>
      <c r="M16" s="1">
        <v>43101</v>
      </c>
      <c r="N16" s="1"/>
    </row>
    <row r="17" spans="1:14" x14ac:dyDescent="0.25">
      <c r="A17" s="2" t="s">
        <v>4</v>
      </c>
      <c r="B17" s="3">
        <f>'[13]February 2017'!$O$18</f>
        <v>26</v>
      </c>
      <c r="C17" s="3">
        <f>'[64]13th Circuit 3.17'!$H$19</f>
        <v>7</v>
      </c>
      <c r="D17" s="3">
        <f>'[13]April 2017'!$O$18</f>
        <v>12</v>
      </c>
      <c r="E17" s="3">
        <f>'[65]13th Circuit 5.17'!$H$19</f>
        <v>12</v>
      </c>
      <c r="F17" s="3">
        <f>'[65]13th Circuit 6.17'!$H$19</f>
        <v>31</v>
      </c>
      <c r="G17" s="3">
        <f>'[65]13th Circuit 7.17'!$H$19</f>
        <v>22</v>
      </c>
      <c r="H17" s="3">
        <f>'[65]13th Circuit 8.17'!$H$19</f>
        <v>14</v>
      </c>
      <c r="I17" s="3">
        <f>'[65]13th Circuit 9.17'!$H$19</f>
        <v>0</v>
      </c>
      <c r="J17" s="3">
        <f>'[65]13th Circuit 10.17'!$H$19</f>
        <v>28</v>
      </c>
      <c r="K17" s="3">
        <f>'[65]13th Circuit 11.17'!$H$19</f>
        <v>20</v>
      </c>
      <c r="L17" s="3">
        <f>'[65]13th Circuit 12.17'!$H$19</f>
        <v>3</v>
      </c>
      <c r="M17" s="3">
        <f>'[66]13th Circuit 1.18'!$H$19</f>
        <v>15</v>
      </c>
      <c r="N17" s="3"/>
    </row>
    <row r="18" spans="1:14" x14ac:dyDescent="0.25">
      <c r="A18" s="2" t="s">
        <v>5</v>
      </c>
      <c r="B18" s="3">
        <f>'[13]February 2017'!$O$19</f>
        <v>25</v>
      </c>
      <c r="C18" s="3">
        <f>'[64]13th Circuit 3.17'!$H$20</f>
        <v>11</v>
      </c>
      <c r="D18" s="3">
        <f>'[13]April 2017'!$O$19</f>
        <v>11</v>
      </c>
      <c r="E18" s="3">
        <f>'[65]13th Circuit 5.17'!$H$20</f>
        <v>13</v>
      </c>
      <c r="F18" s="3">
        <f>'[65]13th Circuit 6.17'!$H$20</f>
        <v>22</v>
      </c>
      <c r="G18" s="3">
        <f>'[65]13th Circuit 7.17'!$H$20</f>
        <v>23</v>
      </c>
      <c r="H18" s="3">
        <f>'[65]13th Circuit 8.17'!$H$20</f>
        <v>12</v>
      </c>
      <c r="I18" s="3">
        <f>'[65]13th Circuit 9.17'!$H$20</f>
        <v>10</v>
      </c>
      <c r="J18" s="3">
        <f>'[65]13th Circuit 10.17'!$H$20</f>
        <v>18</v>
      </c>
      <c r="K18" s="3">
        <f>'[65]13th Circuit 11.17'!$H$20</f>
        <v>18</v>
      </c>
      <c r="L18" s="3">
        <f>'[65]13th Circuit 12.17'!$H$20</f>
        <v>26</v>
      </c>
      <c r="M18" s="3">
        <f>'[66]13th Circuit 1.18'!$H$20</f>
        <v>23</v>
      </c>
      <c r="N18" s="3"/>
    </row>
  </sheetData>
  <pageMargins left="0.25" right="0.25" top="0.75" bottom="0.75" header="0.3" footer="0.3"/>
  <pageSetup scale="91" orientation="landscape" r:id="rId1"/>
  <headerFooter>
    <oddHeader>&amp;C&amp;"-,Bold"Circuit 13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2:15" x14ac:dyDescent="0.25">
      <c r="B2" s="2" t="s">
        <v>50</v>
      </c>
      <c r="N2" s="17" t="str">
        <f>'Statewide Charts FY 17-18'!N2</f>
        <v>January 2018</v>
      </c>
    </row>
    <row r="24" spans="2:14" x14ac:dyDescent="0.25">
      <c r="B24" s="2" t="str">
        <f>B2</f>
        <v>Circuit 13</v>
      </c>
      <c r="N24" s="17" t="str">
        <f>'Statewide Charts FY 17-18'!N2</f>
        <v>January 2018</v>
      </c>
    </row>
    <row r="46" spans="2:14" x14ac:dyDescent="0.25">
      <c r="B46" s="2" t="str">
        <f>B2</f>
        <v>Circuit 13</v>
      </c>
      <c r="N46" s="17" t="str">
        <f>'Statewide Charts FY 17-18'!N2</f>
        <v>January 2018</v>
      </c>
    </row>
    <row r="47" spans="2:14" x14ac:dyDescent="0.25">
      <c r="B47" s="2"/>
    </row>
  </sheetData>
  <mergeCells count="1">
    <mergeCell ref="B1:O1"/>
  </mergeCells>
  <pageMargins left="0.6" right="0.25" top="0.25" bottom="0.35" header="0" footer="0"/>
  <pageSetup scale="76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N18"/>
  <sheetViews>
    <sheetView view="pageLayout" zoomScaleNormal="100" workbookViewId="0">
      <selection activeCell="M2" sqref="M2"/>
    </sheetView>
  </sheetViews>
  <sheetFormatPr defaultRowHeight="15" x14ac:dyDescent="0.25"/>
  <cols>
    <col min="1" max="1" width="43.7109375" style="2" bestFit="1" customWidth="1"/>
    <col min="2" max="2" width="7.140625" customWidth="1"/>
    <col min="3" max="3" width="7.28515625" bestFit="1" customWidth="1"/>
    <col min="4" max="4" width="6.85546875" bestFit="1" customWidth="1"/>
    <col min="5" max="5" width="7.5703125" bestFit="1" customWidth="1"/>
    <col min="6" max="6" width="6.7109375" bestFit="1" customWidth="1"/>
    <col min="7" max="7" width="6.140625" bestFit="1" customWidth="1"/>
    <col min="8" max="8" width="7.140625" bestFit="1" customWidth="1"/>
    <col min="9" max="13" width="7.140625" customWidth="1"/>
  </cols>
  <sheetData>
    <row r="1" spans="1:14" s="2" customFormat="1" x14ac:dyDescent="0.25">
      <c r="B1" s="1">
        <v>42767</v>
      </c>
      <c r="C1" s="1">
        <v>42795</v>
      </c>
      <c r="D1" s="1">
        <v>42826</v>
      </c>
      <c r="E1" s="1">
        <v>42856</v>
      </c>
      <c r="F1" s="1">
        <v>42887</v>
      </c>
      <c r="G1" s="1">
        <v>42917</v>
      </c>
      <c r="H1" s="1">
        <v>42948</v>
      </c>
      <c r="I1" s="1">
        <v>42979</v>
      </c>
      <c r="J1" s="1">
        <v>43009</v>
      </c>
      <c r="K1" s="1">
        <v>43040</v>
      </c>
      <c r="L1" s="1">
        <v>43070</v>
      </c>
      <c r="M1" s="1">
        <v>43101</v>
      </c>
    </row>
    <row r="2" spans="1:14" x14ac:dyDescent="0.25">
      <c r="A2" s="2" t="s">
        <v>31</v>
      </c>
      <c r="B2" s="18">
        <f>[1]Sheet1!$R$98</f>
        <v>738</v>
      </c>
      <c r="C2" s="18">
        <f>[2]Sheet1!$R$98</f>
        <v>739</v>
      </c>
      <c r="D2" s="18">
        <f>[3]Sheet1!$R$98</f>
        <v>709</v>
      </c>
      <c r="E2" s="18">
        <f>[4]Sheet1!$S$84</f>
        <v>694</v>
      </c>
      <c r="F2" s="18">
        <f>[5]Sheet1!$S$84</f>
        <v>700</v>
      </c>
      <c r="G2" s="18">
        <f>[6]Sheet1!$S$84</f>
        <v>696</v>
      </c>
      <c r="H2" s="18">
        <f>[7]Sheet1!$S$84</f>
        <v>688</v>
      </c>
      <c r="I2" s="18">
        <f>[8]Sheet1!$S$84</f>
        <v>734</v>
      </c>
      <c r="J2" s="18">
        <f>[9]Sheet1!$S$84</f>
        <v>738</v>
      </c>
      <c r="K2" s="18">
        <f>[10]Sheet1!$S$84</f>
        <v>721</v>
      </c>
      <c r="L2" s="18">
        <f>[11]Sheet1!$S$84</f>
        <v>715</v>
      </c>
      <c r="M2" s="18">
        <f>[12]Sheet1!$S$84</f>
        <v>717</v>
      </c>
    </row>
    <row r="3" spans="1:14" x14ac:dyDescent="0.25">
      <c r="A3" s="2" t="s">
        <v>0</v>
      </c>
      <c r="B3" s="3">
        <f>'[13]February 2017'!$P$7</f>
        <v>751</v>
      </c>
      <c r="C3" s="3">
        <f>'[67]14th Circuit Summary 3.17'!$B$7</f>
        <v>753</v>
      </c>
      <c r="D3" s="3">
        <f>'[13]April 2017'!$P$7</f>
        <v>710</v>
      </c>
      <c r="E3" s="3">
        <f>'[68]14th Circuit Summary 5.17'!$B$7</f>
        <v>694</v>
      </c>
      <c r="F3" s="3">
        <f>'[68]14th Circuit Summary 6.17'!$B$7</f>
        <v>695</v>
      </c>
      <c r="G3" s="3">
        <f>'[68]14th Circuit Summary 7.17'!$B$7</f>
        <v>681</v>
      </c>
      <c r="H3" s="3">
        <f>'[68]14th Circuit Summary 8.17'!$B$7</f>
        <v>700</v>
      </c>
      <c r="I3" s="3">
        <f>'[68]14th Circuit Summary 9.17'!$B$7</f>
        <v>723</v>
      </c>
      <c r="J3" s="3">
        <f>'[68]14th Circuit Summary 10.17'!$B$7</f>
        <v>714</v>
      </c>
      <c r="K3" s="3">
        <f>'[68]14th Circuit Summary 11.17'!$B$7</f>
        <v>719</v>
      </c>
      <c r="L3" s="3">
        <f>'[68]14th Circuit Summary 12.17'!$B$7</f>
        <v>701</v>
      </c>
      <c r="M3" s="3">
        <f>'[69]14th Circuit Summary 1.18'!$B$7</f>
        <v>712</v>
      </c>
    </row>
    <row r="4" spans="1:14" x14ac:dyDescent="0.25">
      <c r="A4" s="2" t="s">
        <v>1</v>
      </c>
      <c r="B4" s="3">
        <f>'[13]February 2017'!$P$11+'[13]February 2017'!$P$13</f>
        <v>624</v>
      </c>
      <c r="C4" s="3">
        <f>'[67]14th Circuit Summary 3.17'!$B$16</f>
        <v>626</v>
      </c>
      <c r="D4" s="3">
        <f>'[13]April 2017'!$P$11+'[13]April 2017'!$P$13</f>
        <v>594</v>
      </c>
      <c r="E4" s="3">
        <f>'[68]14th Circuit Summary 5.17'!$B$16</f>
        <v>576</v>
      </c>
      <c r="F4" s="3">
        <f>'[68]14th Circuit Summary 6.17'!$B$16</f>
        <v>587</v>
      </c>
      <c r="G4" s="3">
        <f>'[68]14th Circuit Summary 7.17'!$B$16</f>
        <v>554</v>
      </c>
      <c r="H4" s="3">
        <f>'[68]14th Circuit Summary 8.17'!$B$16</f>
        <v>562</v>
      </c>
      <c r="I4" s="3">
        <f>'[68]14th Circuit Summary 9.17'!$B$16</f>
        <v>563</v>
      </c>
      <c r="J4" s="3">
        <f>'[68]14th Circuit Summary 10.17'!$B$16</f>
        <v>570</v>
      </c>
      <c r="K4" s="3">
        <f>'[68]14th Circuit Summary 11.17'!$B$16</f>
        <v>577</v>
      </c>
      <c r="L4" s="3">
        <f>'[68]14th Circuit Summary 12.17'!$B$16</f>
        <v>563</v>
      </c>
      <c r="M4" s="3">
        <f>'[69]14th Circuit Summary 1.18'!$B$16</f>
        <v>567</v>
      </c>
    </row>
    <row r="5" spans="1:14" x14ac:dyDescent="0.25">
      <c r="A5" s="2" t="s">
        <v>6</v>
      </c>
      <c r="B5" s="3">
        <f>'[13]February 2017'!$P$9</f>
        <v>125</v>
      </c>
      <c r="C5" s="3">
        <f>'[67]14th Circuit Summary 3.17'!$B$9</f>
        <v>125</v>
      </c>
      <c r="D5" s="3">
        <f>'[13]April 2017'!$P$9</f>
        <v>114</v>
      </c>
      <c r="E5" s="3">
        <f>'[68]14th Circuit Summary 5.17'!$B$9</f>
        <v>116</v>
      </c>
      <c r="F5" s="3">
        <f>'[68]14th Circuit Summary 6.17'!$B$9</f>
        <v>108</v>
      </c>
      <c r="G5" s="3">
        <f>'[68]14th Circuit Summary 7.17'!$B$9</f>
        <v>127</v>
      </c>
      <c r="H5" s="3">
        <f>'[68]14th Circuit Summary 8.17'!$B$9</f>
        <v>138</v>
      </c>
      <c r="I5" s="3">
        <f>'[68]14th Circuit Summary 9.17'!$B$9</f>
        <v>155</v>
      </c>
      <c r="J5" s="3">
        <f>'[68]14th Circuit Summary 10.17'!$B$9</f>
        <v>143</v>
      </c>
      <c r="K5" s="3">
        <f>'[68]14th Circuit Summary 11.17'!$B$9</f>
        <v>139</v>
      </c>
      <c r="L5" s="3">
        <f>'[68]14th Circuit Summary 12.17'!$B$9</f>
        <v>136</v>
      </c>
      <c r="M5" s="3">
        <f>'[69]14th Circuit Summary 1.18'!$B$9</f>
        <v>143</v>
      </c>
    </row>
    <row r="6" spans="1:14" x14ac:dyDescent="0.25">
      <c r="A6" s="2" t="s">
        <v>7</v>
      </c>
      <c r="B6" s="3">
        <f t="shared" ref="B6:M6" si="0">B3-(B4+B5)</f>
        <v>2</v>
      </c>
      <c r="C6" s="3">
        <f t="shared" si="0"/>
        <v>2</v>
      </c>
      <c r="D6" s="3">
        <f t="shared" si="0"/>
        <v>2</v>
      </c>
      <c r="E6" s="3">
        <f t="shared" si="0"/>
        <v>2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5</v>
      </c>
      <c r="J6" s="3">
        <f t="shared" si="0"/>
        <v>1</v>
      </c>
      <c r="K6" s="3">
        <f t="shared" si="0"/>
        <v>3</v>
      </c>
      <c r="L6" s="3">
        <f t="shared" si="0"/>
        <v>2</v>
      </c>
      <c r="M6" s="3">
        <f t="shared" si="0"/>
        <v>2</v>
      </c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2" customFormat="1" x14ac:dyDescent="0.25">
      <c r="B8" s="1">
        <v>42767</v>
      </c>
      <c r="C8" s="1">
        <v>42795</v>
      </c>
      <c r="D8" s="1">
        <v>42826</v>
      </c>
      <c r="E8" s="1">
        <v>42856</v>
      </c>
      <c r="F8" s="1">
        <v>42887</v>
      </c>
      <c r="G8" s="1">
        <v>42917</v>
      </c>
      <c r="H8" s="1">
        <v>42948</v>
      </c>
      <c r="I8" s="1">
        <v>42979</v>
      </c>
      <c r="J8" s="1">
        <v>43009</v>
      </c>
      <c r="K8" s="1">
        <v>43040</v>
      </c>
      <c r="L8" s="1">
        <v>43070</v>
      </c>
      <c r="M8" s="1">
        <v>43101</v>
      </c>
    </row>
    <row r="9" spans="1:14" x14ac:dyDescent="0.25">
      <c r="A9" s="2" t="s">
        <v>2</v>
      </c>
      <c r="B9" s="3">
        <f>'[13]February 2017'!$P$20+'[13]February 2017'!$P$19</f>
        <v>308</v>
      </c>
      <c r="C9" s="3">
        <f>'[67]14th Circuit Summary 3.17'!$G$21</f>
        <v>314</v>
      </c>
      <c r="D9" s="3">
        <f>'[13]April 2017'!$P$20+'[13]April 2017'!$P$19</f>
        <v>315</v>
      </c>
      <c r="E9" s="3">
        <f>'[68]14th Circuit Summary 5.17'!$G$21</f>
        <v>315</v>
      </c>
      <c r="F9" s="3">
        <f>'[68]14th Circuit Summary 6.17'!$G$21</f>
        <v>317</v>
      </c>
      <c r="G9" s="3">
        <f>'[68]14th Circuit Summary 7.17'!$G$21</f>
        <v>322</v>
      </c>
      <c r="H9" s="3">
        <f>'[68]14th Circuit Summary 8.17'!$G$21</f>
        <v>323</v>
      </c>
      <c r="I9" s="3">
        <f>'[68]14th Circuit Summary 9.17'!$G$21</f>
        <v>332</v>
      </c>
      <c r="J9" s="3">
        <f>'[68]14th Circuit Summary 10.17'!$G$21</f>
        <v>330</v>
      </c>
      <c r="K9" s="3">
        <f>'[68]14th Circuit Summary 11.17'!$G$21</f>
        <v>322</v>
      </c>
      <c r="L9" s="3">
        <f>'[68]14th Circuit Summary 12.17'!$G$21</f>
        <v>320</v>
      </c>
      <c r="M9" s="3">
        <f>'[69]14th Circuit Summary 1.18'!$G$21</f>
        <v>316</v>
      </c>
    </row>
    <row r="10" spans="1:14" x14ac:dyDescent="0.25">
      <c r="A10" s="2" t="s">
        <v>58</v>
      </c>
      <c r="B10" s="3">
        <f>'[13]February 2017'!$P$15+'[13]February 2017'!$P$16+'[13]February 2017'!$P$19</f>
        <v>294</v>
      </c>
      <c r="C10" s="3">
        <f>'[67]14th Circuit Summary 3.17'!$G$16</f>
        <v>300</v>
      </c>
      <c r="D10" s="3">
        <f>'[13]April 2017'!$P$15+'[13]April 2017'!$P$16+'[13]April 2017'!$P$19</f>
        <v>301</v>
      </c>
      <c r="E10" s="3">
        <f>'[68]14th Circuit Summary 5.17'!$G$16</f>
        <v>301</v>
      </c>
      <c r="F10" s="3">
        <f>'[68]14th Circuit Summary 6.17'!$G$16</f>
        <v>303</v>
      </c>
      <c r="G10" s="3">
        <f>'[68]14th Circuit Summary 7.17'!$G$16</f>
        <v>308</v>
      </c>
      <c r="H10" s="3">
        <f>'[68]14th Circuit Summary 8.17'!$G$16</f>
        <v>309</v>
      </c>
      <c r="I10" s="3">
        <f>'[68]14th Circuit Summary 9.17'!$G$16</f>
        <v>318</v>
      </c>
      <c r="J10" s="3">
        <f>'[68]14th Circuit Summary 10.17'!$G$16</f>
        <v>314</v>
      </c>
      <c r="K10" s="3">
        <f>'[68]14th Circuit Summary 11.17'!$G$16</f>
        <v>306</v>
      </c>
      <c r="L10" s="3">
        <f>'[68]14th Circuit Summary 12.17'!$G$16</f>
        <v>303</v>
      </c>
      <c r="M10" s="3">
        <f>'[69]14th Circuit Summary 1.18'!$G$16</f>
        <v>299</v>
      </c>
    </row>
    <row r="11" spans="1:14" x14ac:dyDescent="0.25">
      <c r="A11" s="2" t="s">
        <v>59</v>
      </c>
      <c r="B11" s="3">
        <f>'[13]February 2017'!$P$15</f>
        <v>229</v>
      </c>
      <c r="C11" s="3">
        <f>'[67]14th Circuit Summary 3.17'!$H$16</f>
        <v>231</v>
      </c>
      <c r="D11" s="3">
        <f>'[13]April 2017'!$P$15</f>
        <v>227</v>
      </c>
      <c r="E11" s="3">
        <f>'[68]14th Circuit Summary 5.17'!$H$16</f>
        <v>229</v>
      </c>
      <c r="F11" s="3">
        <f>'[68]14th Circuit Summary 6.17'!$H$16</f>
        <v>232</v>
      </c>
      <c r="G11" s="3">
        <f>'[68]14th Circuit Summary 7.17'!$H$16</f>
        <v>230</v>
      </c>
      <c r="H11" s="3">
        <f>'[68]14th Circuit Summary 8.17'!$H$16</f>
        <v>225</v>
      </c>
      <c r="I11" s="3">
        <f>'[68]14th Circuit Summary 9.17'!$H$16</f>
        <v>222</v>
      </c>
      <c r="J11" s="3">
        <f>'[68]14th Circuit Summary 10.17'!$H$16</f>
        <v>220</v>
      </c>
      <c r="K11" s="3">
        <f>'[68]14th Circuit Summary 11.17'!$H$16</f>
        <v>221</v>
      </c>
      <c r="L11" s="3">
        <f>'[68]14th Circuit Summary 12.17'!$H$16</f>
        <v>220</v>
      </c>
      <c r="M11" s="3">
        <f>'[69]14th Circuit Summary 1.18'!$H$16</f>
        <v>221</v>
      </c>
    </row>
    <row r="12" spans="1:14" x14ac:dyDescent="0.25">
      <c r="A12" s="2" t="s">
        <v>60</v>
      </c>
      <c r="B12" s="3">
        <f>'[13]February 2017'!$P$16+'[13]February 2017'!$P$19</f>
        <v>65</v>
      </c>
      <c r="C12" s="3">
        <f>'[67]14th Circuit Summary 3.17'!$G$17</f>
        <v>69</v>
      </c>
      <c r="D12" s="3">
        <f>'[13]April 2017'!$P$16+'[13]April 2017'!$P$19</f>
        <v>74</v>
      </c>
      <c r="E12" s="3">
        <f>'[68]14th Circuit Summary 5.17'!$G$17</f>
        <v>72</v>
      </c>
      <c r="F12" s="3">
        <f>'[68]14th Circuit Summary 6.17'!$G$17</f>
        <v>71</v>
      </c>
      <c r="G12" s="3">
        <f>'[68]14th Circuit Summary 7.17'!$G$17</f>
        <v>78</v>
      </c>
      <c r="H12" s="3">
        <f>'[68]14th Circuit Summary 8.17'!$G$17</f>
        <v>84</v>
      </c>
      <c r="I12" s="3">
        <f>'[68]14th Circuit Summary 9.17'!$G$17</f>
        <v>96</v>
      </c>
      <c r="J12" s="3">
        <f>'[68]14th Circuit Summary 10.17'!$G$17</f>
        <v>94</v>
      </c>
      <c r="K12" s="3">
        <f>'[68]14th Circuit Summary 11.17'!$G$17</f>
        <v>85</v>
      </c>
      <c r="L12" s="3">
        <f>'[68]14th Circuit Summary 12.17'!$G$17</f>
        <v>83</v>
      </c>
      <c r="M12" s="3">
        <f>'[69]14th Circuit Summary 1.18'!$G$17</f>
        <v>78</v>
      </c>
    </row>
    <row r="13" spans="1:14" x14ac:dyDescent="0.25">
      <c r="A13" s="2" t="s">
        <v>61</v>
      </c>
      <c r="B13">
        <f>'[16]6+ Months Inactive by County'!$C$68</f>
        <v>38</v>
      </c>
      <c r="C13">
        <f>'[17]6+ Months Inactive by County'!$C$68</f>
        <v>34</v>
      </c>
      <c r="D13">
        <f>'[18]6+ Months Inactive by County'!$C$68</f>
        <v>38</v>
      </c>
      <c r="E13">
        <f>'[19]6+ Months Inactive by County'!$C$68</f>
        <v>34</v>
      </c>
      <c r="F13">
        <f>'[20]6+ Months Inactive by County'!$C$68</f>
        <v>34</v>
      </c>
      <c r="G13">
        <f>'[21]6+ Months Inactive by County'!$G$23</f>
        <v>40</v>
      </c>
      <c r="H13">
        <f>'[22]6+ Months Inactive by County'!$G$23</f>
        <v>40</v>
      </c>
      <c r="I13">
        <f>'[23]6+ Months Inactive by County'!$G$23</f>
        <v>43</v>
      </c>
      <c r="J13">
        <f>'[24]6+ Months Inactive by County'!$G$23</f>
        <v>39</v>
      </c>
      <c r="K13">
        <f>'[25]6+ Months Inactive by County'!$G$23</f>
        <v>41</v>
      </c>
      <c r="L13">
        <f>'[26]6+ Months Inactive by County'!$G$23</f>
        <v>34</v>
      </c>
      <c r="M13">
        <f>'[27]6+ Months Inactive by County'!$G$23</f>
        <v>34</v>
      </c>
    </row>
    <row r="14" spans="1:14" x14ac:dyDescent="0.25">
      <c r="A14" s="2" t="s">
        <v>3</v>
      </c>
      <c r="B14" s="3">
        <f>'[13]February 2017'!$P$17</f>
        <v>14</v>
      </c>
      <c r="C14" s="3">
        <f>'[67]14th Circuit Summary 3.17'!$H$18</f>
        <v>14</v>
      </c>
      <c r="D14" s="3">
        <f>'[13]April 2017'!$P$17</f>
        <v>14</v>
      </c>
      <c r="E14" s="3">
        <f>'[68]14th Circuit Summary 5.17'!$H$18</f>
        <v>14</v>
      </c>
      <c r="F14" s="3">
        <f>'[68]14th Circuit Summary 6.17'!$H$18</f>
        <v>14</v>
      </c>
      <c r="G14" s="3">
        <f>'[68]14th Circuit Summary 7.17'!$H$18</f>
        <v>14</v>
      </c>
      <c r="H14" s="3">
        <f>'[68]14th Circuit Summary 8.17'!$H$18</f>
        <v>14</v>
      </c>
      <c r="I14" s="3">
        <f>'[68]14th Circuit Summary 9.17'!$H$18</f>
        <v>14</v>
      </c>
      <c r="J14" s="3">
        <f>'[68]14th Circuit Summary 10.17'!$H$18</f>
        <v>16</v>
      </c>
      <c r="K14" s="3">
        <f>'[68]14th Circuit Summary 11.17'!$H$18</f>
        <v>16</v>
      </c>
      <c r="L14" s="3">
        <f>'[68]14th Circuit Summary 12.17'!$H$18</f>
        <v>17</v>
      </c>
      <c r="M14" s="3">
        <f>'[69]14th Circuit Summary 1.18'!$H$18</f>
        <v>17</v>
      </c>
    </row>
    <row r="16" spans="1:14" s="2" customFormat="1" x14ac:dyDescent="0.25">
      <c r="B16" s="1">
        <v>42767</v>
      </c>
      <c r="C16" s="1">
        <v>42795</v>
      </c>
      <c r="D16" s="1">
        <v>42826</v>
      </c>
      <c r="E16" s="1">
        <v>42856</v>
      </c>
      <c r="F16" s="1">
        <v>42887</v>
      </c>
      <c r="G16" s="1">
        <v>42917</v>
      </c>
      <c r="H16" s="1">
        <v>42948</v>
      </c>
      <c r="I16" s="1">
        <v>42979</v>
      </c>
      <c r="J16" s="1">
        <v>43009</v>
      </c>
      <c r="K16" s="1">
        <v>43040</v>
      </c>
      <c r="L16" s="1">
        <v>43070</v>
      </c>
      <c r="M16" s="1">
        <v>43101</v>
      </c>
    </row>
    <row r="17" spans="1:13" x14ac:dyDescent="0.25">
      <c r="A17" s="2" t="s">
        <v>4</v>
      </c>
      <c r="B17" s="3">
        <f>'[13]February 2017'!$P$18</f>
        <v>0</v>
      </c>
      <c r="C17" s="3">
        <f>'[67]14th Circuit Summary 3.17'!$H$19</f>
        <v>9</v>
      </c>
      <c r="D17" s="3">
        <f>'[13]April 2017'!$P$18</f>
        <v>4</v>
      </c>
      <c r="E17" s="3">
        <f>'[68]14th Circuit Summary 5.17'!$H$19</f>
        <v>2</v>
      </c>
      <c r="F17" s="3">
        <f>'[68]14th Circuit Summary 6.17'!$H$19</f>
        <v>6</v>
      </c>
      <c r="G17" s="3">
        <f>'[68]14th Circuit Summary 7.17'!$H$19</f>
        <v>8</v>
      </c>
      <c r="H17" s="3">
        <f>'[68]14th Circuit Summary 8.17'!$H$19</f>
        <v>3</v>
      </c>
      <c r="I17" s="3">
        <f>'[68]14th Circuit Summary 9.17'!$H$19</f>
        <v>12</v>
      </c>
      <c r="J17" s="3">
        <f>'[68]14th Circuit Summary 10.17'!$H$19</f>
        <v>0</v>
      </c>
      <c r="K17" s="3">
        <f>'[68]14th Circuit Summary 11.17'!$H$19</f>
        <v>1</v>
      </c>
      <c r="L17" s="3">
        <f>'[68]14th Circuit Summary 12.17'!$H$19</f>
        <v>2</v>
      </c>
      <c r="M17" s="3">
        <f>'[69]14th Circuit Summary 1.18'!$H$19</f>
        <v>2</v>
      </c>
    </row>
    <row r="18" spans="1:13" x14ac:dyDescent="0.25">
      <c r="A18" s="2" t="s">
        <v>5</v>
      </c>
      <c r="B18" s="3">
        <f>'[13]February 2017'!$P$19</f>
        <v>3</v>
      </c>
      <c r="C18" s="3">
        <f>'[67]14th Circuit Summary 3.17'!$H$20</f>
        <v>3</v>
      </c>
      <c r="D18" s="3">
        <f>'[13]April 2017'!$P$19</f>
        <v>2</v>
      </c>
      <c r="E18" s="3">
        <f>'[68]14th Circuit Summary 5.17'!$H$20</f>
        <v>4</v>
      </c>
      <c r="F18" s="3">
        <f>'[68]14th Circuit Summary 6.17'!$H$20</f>
        <v>3</v>
      </c>
      <c r="G18" s="3">
        <f>'[68]14th Circuit Summary 7.17'!$H$20</f>
        <v>2</v>
      </c>
      <c r="H18" s="3">
        <f>'[68]14th Circuit Summary 8.17'!$H$20</f>
        <v>2</v>
      </c>
      <c r="I18" s="3">
        <f>'[68]14th Circuit Summary 9.17'!$H$20</f>
        <v>3</v>
      </c>
      <c r="J18" s="3">
        <f>'[68]14th Circuit Summary 10.17'!$H$20</f>
        <v>8</v>
      </c>
      <c r="K18" s="3">
        <f>'[68]14th Circuit Summary 11.17'!$H$20</f>
        <v>6</v>
      </c>
      <c r="L18" s="3">
        <f>'[68]14th Circuit Summary 12.17'!$H$20</f>
        <v>7</v>
      </c>
      <c r="M18" s="3">
        <f>'[69]14th Circuit Summary 1.18'!$H$20</f>
        <v>8</v>
      </c>
    </row>
  </sheetData>
  <pageMargins left="0.25" right="0.25" top="0.75" bottom="0.75" header="0.3" footer="0.3"/>
  <pageSetup scale="91" orientation="landscape" r:id="rId1"/>
  <headerFooter>
    <oddHeader>&amp;C&amp;"-,Bold"Circuit 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8"/>
  <sheetViews>
    <sheetView zoomScaleNormal="100" workbookViewId="0">
      <selection activeCell="M4" sqref="M4"/>
    </sheetView>
  </sheetViews>
  <sheetFormatPr defaultRowHeight="15" x14ac:dyDescent="0.25"/>
  <cols>
    <col min="1" max="1" width="42.7109375" customWidth="1"/>
    <col min="2" max="3" width="7.28515625" style="8" customWidth="1"/>
    <col min="4" max="4" width="7" style="8" bestFit="1" customWidth="1"/>
    <col min="5" max="5" width="7.5703125" style="8" bestFit="1" customWidth="1"/>
    <col min="6" max="6" width="7" style="8" bestFit="1" customWidth="1"/>
    <col min="7" max="7" width="7" style="8" customWidth="1"/>
    <col min="8" max="13" width="8.42578125" style="8" customWidth="1"/>
  </cols>
  <sheetData>
    <row r="1" spans="1:14" x14ac:dyDescent="0.25">
      <c r="A1" s="2"/>
      <c r="B1" s="6">
        <v>42767</v>
      </c>
      <c r="C1" s="6">
        <v>42795</v>
      </c>
      <c r="D1" s="6">
        <v>42826</v>
      </c>
      <c r="E1" s="6">
        <v>42856</v>
      </c>
      <c r="F1" s="6">
        <v>42887</v>
      </c>
      <c r="G1" s="6">
        <v>42917</v>
      </c>
      <c r="H1" s="6">
        <v>42948</v>
      </c>
      <c r="I1" s="6">
        <v>42979</v>
      </c>
      <c r="J1" s="6">
        <v>43009</v>
      </c>
      <c r="K1" s="6">
        <v>43040</v>
      </c>
      <c r="L1" s="6">
        <v>43070</v>
      </c>
      <c r="M1" s="6">
        <v>43101</v>
      </c>
    </row>
    <row r="2" spans="1:14" x14ac:dyDescent="0.25">
      <c r="A2" s="2" t="s">
        <v>31</v>
      </c>
      <c r="B2" s="3">
        <f>'North Region Data FY 17-18'!B2+'Central Region Data FY 17-18'!B2+'South Region Data FY 17-18'!B2</f>
        <v>32482</v>
      </c>
      <c r="C2" s="3">
        <f>'North Region Data FY 17-18'!C2+'Central Region Data FY 17-18'!C2+'South Region Data FY 17-18'!C2</f>
        <v>32435</v>
      </c>
      <c r="D2" s="3">
        <f>'North Region Data FY 17-18'!D2+'Central Region Data FY 17-18'!D2+'South Region Data FY 17-18'!D2</f>
        <v>32656</v>
      </c>
      <c r="E2" s="3">
        <f>'North Region Data FY 17-18'!E2+'Central Region Data FY 17-18'!E2+'South Region Data FY 17-18'!E2</f>
        <v>32546</v>
      </c>
      <c r="F2" s="3">
        <f>'North Region Data FY 17-18'!F2+'Central Region Data FY 17-18'!F2+'South Region Data FY 17-18'!F2</f>
        <v>32328</v>
      </c>
      <c r="G2" s="3">
        <f>'North Region Data FY 17-18'!G2+'Central Region Data FY 17-18'!G2+'South Region Data FY 17-18'!G2</f>
        <v>32431</v>
      </c>
      <c r="H2" s="3">
        <f>'North Region Data FY 17-18'!H2+'Central Region Data FY 17-18'!H2+'South Region Data FY 17-18'!H2</f>
        <v>32831</v>
      </c>
      <c r="I2" s="3">
        <f>'North Region Data FY 17-18'!I2+'Central Region Data FY 17-18'!I2+'South Region Data FY 17-18'!I2</f>
        <v>32759</v>
      </c>
      <c r="J2" s="3">
        <f>'North Region Data FY 17-18'!J2+'Central Region Data FY 17-18'!J2+'South Region Data FY 17-18'!J2</f>
        <v>32660</v>
      </c>
      <c r="K2" s="3">
        <f>'North Region Data FY 17-18'!K2+'Central Region Data FY 17-18'!K2+'South Region Data FY 17-18'!K2</f>
        <v>32396</v>
      </c>
      <c r="L2" s="3">
        <f>'North Region Data FY 17-18'!L2+'Central Region Data FY 17-18'!L2+'South Region Data FY 17-18'!L2</f>
        <v>32121</v>
      </c>
      <c r="M2" s="3">
        <f>'North Region Data FY 17-18'!M2+'Central Region Data FY 17-18'!M2+'South Region Data FY 17-18'!M2</f>
        <v>31942</v>
      </c>
    </row>
    <row r="3" spans="1:14" x14ac:dyDescent="0.25">
      <c r="A3" s="2" t="s">
        <v>0</v>
      </c>
      <c r="B3" s="3">
        <f>'North Region Data FY 17-18'!B3+'Central Region Data FY 17-18'!B3+'South Region Data FY 17-18'!B3</f>
        <v>25648</v>
      </c>
      <c r="C3" s="3">
        <f>'North Region Data FY 17-18'!C3+'Central Region Data FY 17-18'!C3+'South Region Data FY 17-18'!C3</f>
        <v>25492</v>
      </c>
      <c r="D3" s="3">
        <f>'North Region Data FY 17-18'!D3+'Central Region Data FY 17-18'!D3+'South Region Data FY 17-18'!D3</f>
        <v>25697</v>
      </c>
      <c r="E3" s="3">
        <f>'North Region Data FY 17-18'!E3+'Central Region Data FY 17-18'!E3+'South Region Data FY 17-18'!E3</f>
        <v>25777</v>
      </c>
      <c r="F3" s="3">
        <f>'North Region Data FY 17-18'!F3+'Central Region Data FY 17-18'!F3+'South Region Data FY 17-18'!F3</f>
        <v>25418</v>
      </c>
      <c r="G3" s="3">
        <f>'North Region Data FY 17-18'!G3+'Central Region Data FY 17-18'!G3+'South Region Data FY 17-18'!G3</f>
        <v>25423</v>
      </c>
      <c r="H3" s="3">
        <f>'North Region Data FY 17-18'!H3+'Central Region Data FY 17-18'!H3+'South Region Data FY 17-18'!H3</f>
        <v>25550</v>
      </c>
      <c r="I3" s="3">
        <f>'North Region Data FY 17-18'!I3+'Central Region Data FY 17-18'!I3+'South Region Data FY 17-18'!I3</f>
        <v>25590</v>
      </c>
      <c r="J3" s="3">
        <f>'North Region Data FY 17-18'!J3+'Central Region Data FY 17-18'!J3+'South Region Data FY 17-18'!J3</f>
        <v>25615</v>
      </c>
      <c r="K3" s="3">
        <f>'North Region Data FY 17-18'!K3+'Central Region Data FY 17-18'!K3+'South Region Data FY 17-18'!K3</f>
        <v>25232</v>
      </c>
      <c r="L3" s="3">
        <f>'North Region Data FY 17-18'!L3+'Central Region Data FY 17-18'!L3+'South Region Data FY 17-18'!L3</f>
        <v>25340</v>
      </c>
      <c r="M3" s="3">
        <f>'North Region Data FY 17-18'!M3+'Central Region Data FY 17-18'!M3+'South Region Data FY 17-18'!M3</f>
        <v>25280</v>
      </c>
    </row>
    <row r="4" spans="1:14" x14ac:dyDescent="0.25">
      <c r="A4" s="2" t="s">
        <v>1</v>
      </c>
      <c r="B4" s="3">
        <f>'North Region Data FY 17-18'!B4+'Central Region Data FY 17-18'!B4+'South Region Data FY 17-18'!B4</f>
        <v>18154</v>
      </c>
      <c r="C4" s="3">
        <f>'North Region Data FY 17-18'!C4+'Central Region Data FY 17-18'!C4+'South Region Data FY 17-18'!C4</f>
        <v>17924</v>
      </c>
      <c r="D4" s="3">
        <f>'North Region Data FY 17-18'!D4+'Central Region Data FY 17-18'!D4+'South Region Data FY 17-18'!D4</f>
        <v>17963</v>
      </c>
      <c r="E4" s="3">
        <f>'North Region Data FY 17-18'!E4+'Central Region Data FY 17-18'!E4+'South Region Data FY 17-18'!E4</f>
        <v>17977</v>
      </c>
      <c r="F4" s="3">
        <f>'North Region Data FY 17-18'!F4+'Central Region Data FY 17-18'!F4+'South Region Data FY 17-18'!F4</f>
        <v>17725</v>
      </c>
      <c r="G4" s="3">
        <f>'North Region Data FY 17-18'!G4+'Central Region Data FY 17-18'!G4+'South Region Data FY 17-18'!G4</f>
        <v>17513</v>
      </c>
      <c r="H4" s="3">
        <f>'North Region Data FY 17-18'!H4+'Central Region Data FY 17-18'!H4+'South Region Data FY 17-18'!H4</f>
        <v>17859</v>
      </c>
      <c r="I4" s="3">
        <f>'North Region Data FY 17-18'!I4+'Central Region Data FY 17-18'!I4+'South Region Data FY 17-18'!I4</f>
        <v>17658</v>
      </c>
      <c r="J4" s="3">
        <f>'North Region Data FY 17-18'!J4+'Central Region Data FY 17-18'!J4+'South Region Data FY 17-18'!J4</f>
        <v>17951</v>
      </c>
      <c r="K4" s="3">
        <f>'North Region Data FY 17-18'!K4+'Central Region Data FY 17-18'!K4+'South Region Data FY 17-18'!K4</f>
        <v>17768</v>
      </c>
      <c r="L4" s="3">
        <f>'North Region Data FY 17-18'!L4+'Central Region Data FY 17-18'!L4+'South Region Data FY 17-18'!L4</f>
        <v>17557</v>
      </c>
      <c r="M4" s="3">
        <f>'North Region Data FY 17-18'!M4+'Central Region Data FY 17-18'!M4+'South Region Data FY 17-18'!M4</f>
        <v>17691</v>
      </c>
    </row>
    <row r="5" spans="1:14" x14ac:dyDescent="0.25">
      <c r="A5" s="2" t="s">
        <v>6</v>
      </c>
      <c r="B5" s="3">
        <f>'North Region Data FY 17-18'!B5+'Central Region Data FY 17-18'!B5+'South Region Data FY 17-18'!B5</f>
        <v>7364</v>
      </c>
      <c r="C5" s="3">
        <f>'North Region Data FY 17-18'!C5+'Central Region Data FY 17-18'!C5+'South Region Data FY 17-18'!C5</f>
        <v>7394</v>
      </c>
      <c r="D5" s="3">
        <f>'North Region Data FY 17-18'!D5+'Central Region Data FY 17-18'!D5+'South Region Data FY 17-18'!D5</f>
        <v>7613</v>
      </c>
      <c r="E5" s="3">
        <f>'North Region Data FY 17-18'!E5+'Central Region Data FY 17-18'!E5+'South Region Data FY 17-18'!E5</f>
        <v>7671</v>
      </c>
      <c r="F5" s="3">
        <f>'North Region Data FY 17-18'!F5+'Central Region Data FY 17-18'!F5+'South Region Data FY 17-18'!F5</f>
        <v>7564</v>
      </c>
      <c r="G5" s="3">
        <f>'North Region Data FY 17-18'!G5+'Central Region Data FY 17-18'!G5+'South Region Data FY 17-18'!G5</f>
        <v>7786</v>
      </c>
      <c r="H5" s="3">
        <f>'North Region Data FY 17-18'!H5+'Central Region Data FY 17-18'!H5+'South Region Data FY 17-18'!H5</f>
        <v>7595</v>
      </c>
      <c r="I5" s="3">
        <f>'North Region Data FY 17-18'!I5+'Central Region Data FY 17-18'!I5+'South Region Data FY 17-18'!I5</f>
        <v>7797</v>
      </c>
      <c r="J5" s="3">
        <f>'North Region Data FY 17-18'!J5+'Central Region Data FY 17-18'!J5+'South Region Data FY 17-18'!J5</f>
        <v>7564</v>
      </c>
      <c r="K5" s="3">
        <f>'North Region Data FY 17-18'!K5+'Central Region Data FY 17-18'!K5+'South Region Data FY 17-18'!K5</f>
        <v>7324</v>
      </c>
      <c r="L5" s="3">
        <f>'North Region Data FY 17-18'!L5+'Central Region Data FY 17-18'!L5+'South Region Data FY 17-18'!L5</f>
        <v>7629</v>
      </c>
      <c r="M5" s="3">
        <f>'North Region Data FY 17-18'!M5+'Central Region Data FY 17-18'!M5+'South Region Data FY 17-18'!M5</f>
        <v>7419</v>
      </c>
    </row>
    <row r="6" spans="1:14" x14ac:dyDescent="0.25">
      <c r="A6" s="2" t="s">
        <v>7</v>
      </c>
      <c r="B6" s="3">
        <f>'North Region Data FY 17-18'!B6+'Central Region Data FY 17-18'!B6+'South Region Data FY 17-18'!B6</f>
        <v>130</v>
      </c>
      <c r="C6" s="3">
        <f>'North Region Data FY 17-18'!C6+'Central Region Data FY 17-18'!C6+'South Region Data FY 17-18'!C6</f>
        <v>174</v>
      </c>
      <c r="D6" s="3">
        <f>'North Region Data FY 17-18'!D6+'Central Region Data FY 17-18'!D6+'South Region Data FY 17-18'!D6</f>
        <v>121</v>
      </c>
      <c r="E6" s="3">
        <f>'North Region Data FY 17-18'!E6+'Central Region Data FY 17-18'!E6+'South Region Data FY 17-18'!E6</f>
        <v>129</v>
      </c>
      <c r="F6" s="3">
        <f>'North Region Data FY 17-18'!F6+'Central Region Data FY 17-18'!F6+'South Region Data FY 17-18'!F6</f>
        <v>129</v>
      </c>
      <c r="G6" s="3">
        <f>'North Region Data FY 17-18'!G6+'Central Region Data FY 17-18'!G6+'South Region Data FY 17-18'!G6</f>
        <v>124</v>
      </c>
      <c r="H6" s="3">
        <f>'North Region Data FY 17-18'!H6+'Central Region Data FY 17-18'!H6+'South Region Data FY 17-18'!H6</f>
        <v>96</v>
      </c>
      <c r="I6" s="3">
        <f>'North Region Data FY 17-18'!I6+'Central Region Data FY 17-18'!I6+'South Region Data FY 17-18'!I6</f>
        <v>135</v>
      </c>
      <c r="J6" s="3">
        <f>'North Region Data FY 17-18'!J6+'Central Region Data FY 17-18'!J6+'South Region Data FY 17-18'!J6</f>
        <v>100</v>
      </c>
      <c r="K6" s="3">
        <f>'North Region Data FY 17-18'!K6+'Central Region Data FY 17-18'!K6+'South Region Data FY 17-18'!K6</f>
        <v>140</v>
      </c>
      <c r="L6" s="3">
        <f>'North Region Data FY 17-18'!L6+'Central Region Data FY 17-18'!L6+'South Region Data FY 17-18'!L6</f>
        <v>154</v>
      </c>
      <c r="M6" s="3">
        <f>'North Region Data FY 17-18'!M6+'Central Region Data FY 17-18'!M6+'South Region Data FY 17-18'!M6</f>
        <v>170</v>
      </c>
    </row>
    <row r="7" spans="1:14" x14ac:dyDescent="0.25">
      <c r="A7" s="2"/>
    </row>
    <row r="8" spans="1:14" x14ac:dyDescent="0.25">
      <c r="A8" s="2"/>
      <c r="B8" s="22">
        <v>42767</v>
      </c>
      <c r="C8" s="22">
        <v>42795</v>
      </c>
      <c r="D8" s="22">
        <v>42826</v>
      </c>
      <c r="E8" s="22">
        <v>42856</v>
      </c>
      <c r="F8" s="22">
        <v>42887</v>
      </c>
      <c r="G8" s="22">
        <v>42917</v>
      </c>
      <c r="H8" s="22">
        <v>42948</v>
      </c>
      <c r="I8" s="22">
        <v>42979</v>
      </c>
      <c r="J8" s="22">
        <v>43009</v>
      </c>
      <c r="K8" s="22">
        <v>43040</v>
      </c>
      <c r="L8" s="22">
        <v>43041</v>
      </c>
      <c r="M8" s="22">
        <v>43042</v>
      </c>
    </row>
    <row r="9" spans="1:14" x14ac:dyDescent="0.25">
      <c r="A9" s="2" t="s">
        <v>2</v>
      </c>
      <c r="B9" s="3">
        <f>'North Region Data FY 17-18'!B9+'Central Region Data FY 17-18'!B9+'South Region Data FY 17-18'!B9</f>
        <v>10722</v>
      </c>
      <c r="C9" s="3">
        <f>'North Region Data FY 17-18'!C9+'Central Region Data FY 17-18'!C9+'South Region Data FY 17-18'!C9</f>
        <v>10937</v>
      </c>
      <c r="D9" s="3">
        <f>'North Region Data FY 17-18'!D9+'Central Region Data FY 17-18'!D9+'South Region Data FY 17-18'!D9</f>
        <v>10946</v>
      </c>
      <c r="E9" s="3">
        <f>'North Region Data FY 17-18'!E9+'Central Region Data FY 17-18'!E9+'South Region Data FY 17-18'!E9</f>
        <v>11003</v>
      </c>
      <c r="F9" s="3">
        <f>'North Region Data FY 17-18'!F9+'Central Region Data FY 17-18'!F9+'South Region Data FY 17-18'!F9</f>
        <v>11086</v>
      </c>
      <c r="G9" s="3">
        <f>'North Region Data FY 17-18'!G9+'Central Region Data FY 17-18'!G9+'South Region Data FY 17-18'!G9</f>
        <v>11075</v>
      </c>
      <c r="H9" s="3">
        <f>'North Region Data FY 17-18'!H9+'Central Region Data FY 17-18'!H9+'South Region Data FY 17-18'!H9</f>
        <v>11172</v>
      </c>
      <c r="I9" s="3">
        <f>'North Region Data FY 17-18'!I9+'Central Region Data FY 17-18'!I9+'South Region Data FY 17-18'!I9</f>
        <v>10973</v>
      </c>
      <c r="J9" s="3">
        <f>'North Region Data FY 17-18'!J9+'Central Region Data FY 17-18'!J9+'South Region Data FY 17-18'!J9</f>
        <v>11074</v>
      </c>
      <c r="K9" s="3">
        <f>'North Region Data FY 17-18'!K9+'Central Region Data FY 17-18'!K9+'South Region Data FY 17-18'!K9</f>
        <v>11022</v>
      </c>
      <c r="L9" s="3">
        <f>'North Region Data FY 17-18'!L9+'Central Region Data FY 17-18'!L9+'South Region Data FY 17-18'!L9</f>
        <v>10950</v>
      </c>
      <c r="M9" s="3">
        <f>'North Region Data FY 17-18'!M9+'Central Region Data FY 17-18'!M9+'South Region Data FY 17-18'!M9</f>
        <v>11174</v>
      </c>
    </row>
    <row r="10" spans="1:14" x14ac:dyDescent="0.25">
      <c r="A10" s="2" t="s">
        <v>58</v>
      </c>
      <c r="B10" s="3">
        <f>'North Region Data FY 17-18'!B10+'Central Region Data FY 17-18'!B10+'South Region Data FY 17-18'!B10</f>
        <v>9923</v>
      </c>
      <c r="C10" s="3">
        <f>'North Region Data FY 17-18'!C10+'Central Region Data FY 17-18'!C10+'South Region Data FY 17-18'!C10</f>
        <v>10135</v>
      </c>
      <c r="D10" s="3">
        <f>'North Region Data FY 17-18'!D10+'Central Region Data FY 17-18'!D10+'South Region Data FY 17-18'!D10</f>
        <v>10150</v>
      </c>
      <c r="E10" s="3">
        <f>'North Region Data FY 17-18'!E10+'Central Region Data FY 17-18'!E10+'South Region Data FY 17-18'!E10</f>
        <v>10213</v>
      </c>
      <c r="F10" s="3">
        <f>'North Region Data FY 17-18'!F10+'Central Region Data FY 17-18'!F10+'South Region Data FY 17-18'!F10</f>
        <v>10317</v>
      </c>
      <c r="G10" s="3">
        <f>'North Region Data FY 17-18'!G10+'Central Region Data FY 17-18'!G10+'South Region Data FY 17-18'!G10</f>
        <v>10309</v>
      </c>
      <c r="H10" s="3">
        <f>'North Region Data FY 17-18'!H10+'Central Region Data FY 17-18'!H10+'South Region Data FY 17-18'!H10</f>
        <v>10401</v>
      </c>
      <c r="I10" s="3">
        <f>'North Region Data FY 17-18'!I10+'Central Region Data FY 17-18'!I10+'South Region Data FY 17-18'!I10</f>
        <v>10251</v>
      </c>
      <c r="J10" s="3">
        <f>'North Region Data FY 17-18'!J10+'Central Region Data FY 17-18'!J10+'South Region Data FY 17-18'!J10</f>
        <v>10355</v>
      </c>
      <c r="K10" s="3">
        <f>'North Region Data FY 17-18'!K10+'Central Region Data FY 17-18'!K10+'South Region Data FY 17-18'!K10</f>
        <v>10319</v>
      </c>
      <c r="L10" s="3">
        <f>'North Region Data FY 17-18'!L10+'Central Region Data FY 17-18'!L10+'South Region Data FY 17-18'!L10</f>
        <v>10256</v>
      </c>
      <c r="M10" s="3">
        <f>'North Region Data FY 17-18'!M10+'Central Region Data FY 17-18'!M10+'South Region Data FY 17-18'!M10</f>
        <v>10478</v>
      </c>
    </row>
    <row r="11" spans="1:14" x14ac:dyDescent="0.25">
      <c r="A11" s="2" t="s">
        <v>59</v>
      </c>
      <c r="B11" s="3">
        <f>'North Region Data FY 17-18'!B11+'Central Region Data FY 17-18'!B11+'South Region Data FY 17-18'!B11</f>
        <v>7611</v>
      </c>
      <c r="C11" s="3">
        <f>'North Region Data FY 17-18'!C11+'Central Region Data FY 17-18'!C11+'South Region Data FY 17-18'!C11</f>
        <v>7825</v>
      </c>
      <c r="D11" s="3">
        <f>'North Region Data FY 17-18'!D11+'Central Region Data FY 17-18'!D11+'South Region Data FY 17-18'!D11</f>
        <v>7781</v>
      </c>
      <c r="E11" s="3">
        <f>'North Region Data FY 17-18'!E11+'Central Region Data FY 17-18'!E11+'South Region Data FY 17-18'!E11</f>
        <v>7827</v>
      </c>
      <c r="F11" s="3">
        <f>'North Region Data FY 17-18'!F11+'Central Region Data FY 17-18'!F11+'South Region Data FY 17-18'!F11</f>
        <v>7837</v>
      </c>
      <c r="G11" s="3">
        <f>'North Region Data FY 17-18'!G11+'Central Region Data FY 17-18'!G11+'South Region Data FY 17-18'!G11</f>
        <v>7731</v>
      </c>
      <c r="H11" s="3">
        <f>'North Region Data FY 17-18'!H11+'Central Region Data FY 17-18'!H11+'South Region Data FY 17-18'!H11</f>
        <v>7820</v>
      </c>
      <c r="I11" s="3">
        <f>'North Region Data FY 17-18'!I11+'Central Region Data FY 17-18'!I11+'South Region Data FY 17-18'!I11</f>
        <v>7668</v>
      </c>
      <c r="J11" s="3">
        <f>'North Region Data FY 17-18'!J11+'Central Region Data FY 17-18'!J11+'South Region Data FY 17-18'!J11</f>
        <v>7765</v>
      </c>
      <c r="K11" s="3">
        <f>'North Region Data FY 17-18'!K11+'Central Region Data FY 17-18'!K11+'South Region Data FY 17-18'!K11</f>
        <v>7796</v>
      </c>
      <c r="L11" s="3">
        <f>'North Region Data FY 17-18'!L11+'Central Region Data FY 17-18'!L11+'South Region Data FY 17-18'!L11</f>
        <v>7736</v>
      </c>
      <c r="M11" s="3">
        <f>'North Region Data FY 17-18'!M11+'Central Region Data FY 17-18'!M11+'South Region Data FY 17-18'!M11</f>
        <v>7939</v>
      </c>
    </row>
    <row r="12" spans="1:14" x14ac:dyDescent="0.25">
      <c r="A12" s="2" t="s">
        <v>60</v>
      </c>
      <c r="B12" s="3">
        <f>'North Region Data FY 17-18'!B12+'Central Region Data FY 17-18'!B12+'South Region Data FY 17-18'!B12</f>
        <v>2312</v>
      </c>
      <c r="C12" s="3">
        <f>'North Region Data FY 17-18'!C12+'Central Region Data FY 17-18'!C12+'South Region Data FY 17-18'!C12</f>
        <v>2310</v>
      </c>
      <c r="D12" s="3">
        <f>'North Region Data FY 17-18'!D12+'Central Region Data FY 17-18'!D12+'South Region Data FY 17-18'!D12</f>
        <v>2369</v>
      </c>
      <c r="E12" s="3">
        <f>'North Region Data FY 17-18'!E12+'Central Region Data FY 17-18'!E12+'South Region Data FY 17-18'!E12</f>
        <v>2386</v>
      </c>
      <c r="F12" s="3">
        <f>'North Region Data FY 17-18'!F12+'Central Region Data FY 17-18'!F12+'South Region Data FY 17-18'!F12</f>
        <v>2480</v>
      </c>
      <c r="G12" s="3">
        <f>'North Region Data FY 17-18'!G12+'Central Region Data FY 17-18'!G12+'South Region Data FY 17-18'!G12</f>
        <v>2578</v>
      </c>
      <c r="H12" s="3">
        <f>'North Region Data FY 17-18'!H12+'Central Region Data FY 17-18'!H12+'South Region Data FY 17-18'!H12</f>
        <v>2581</v>
      </c>
      <c r="I12" s="3">
        <f>'North Region Data FY 17-18'!I12+'Central Region Data FY 17-18'!I12+'South Region Data FY 17-18'!I12</f>
        <v>2583</v>
      </c>
      <c r="J12" s="3">
        <f>'North Region Data FY 17-18'!J12+'Central Region Data FY 17-18'!J12+'South Region Data FY 17-18'!J12</f>
        <v>2590</v>
      </c>
      <c r="K12" s="3">
        <f>'North Region Data FY 17-18'!K12+'Central Region Data FY 17-18'!K12+'South Region Data FY 17-18'!K12</f>
        <v>2523</v>
      </c>
      <c r="L12" s="3">
        <f>'North Region Data FY 17-18'!L12+'Central Region Data FY 17-18'!L12+'South Region Data FY 17-18'!L12</f>
        <v>2520</v>
      </c>
      <c r="M12" s="3">
        <f>'North Region Data FY 17-18'!M12+'Central Region Data FY 17-18'!M12+'South Region Data FY 17-18'!M12</f>
        <v>2539</v>
      </c>
      <c r="N12" s="8"/>
    </row>
    <row r="13" spans="1:14" x14ac:dyDescent="0.25">
      <c r="A13" s="2" t="s">
        <v>61</v>
      </c>
      <c r="B13" s="3">
        <f>'North Region Data FY 17-18'!B13+'Central Region Data FY 17-18'!B13+'South Region Data FY 17-18'!B13</f>
        <v>871</v>
      </c>
      <c r="C13" s="3">
        <f>'North Region Data FY 17-18'!C13+'Central Region Data FY 17-18'!C13+'South Region Data FY 17-18'!C13</f>
        <v>873</v>
      </c>
      <c r="D13" s="3">
        <f>'North Region Data FY 17-18'!D13+'Central Region Data FY 17-18'!D13+'South Region Data FY 17-18'!D13</f>
        <v>927</v>
      </c>
      <c r="E13" s="3">
        <f>'North Region Data FY 17-18'!E13+'Central Region Data FY 17-18'!E13+'South Region Data FY 17-18'!E13</f>
        <v>941</v>
      </c>
      <c r="F13" s="3">
        <f>'North Region Data FY 17-18'!F13+'Central Region Data FY 17-18'!F13+'South Region Data FY 17-18'!F13</f>
        <v>1007</v>
      </c>
      <c r="G13" s="3">
        <f>'North Region Data FY 17-18'!G13+'Central Region Data FY 17-18'!G13+'South Region Data FY 17-18'!G13</f>
        <v>1040</v>
      </c>
      <c r="H13" s="3">
        <f>'North Region Data FY 17-18'!H13+'Central Region Data FY 17-18'!H13+'South Region Data FY 17-18'!H13</f>
        <v>1058</v>
      </c>
      <c r="I13" s="3">
        <f>'North Region Data FY 17-18'!I13+'Central Region Data FY 17-18'!I13+'South Region Data FY 17-18'!I13</f>
        <v>1064</v>
      </c>
      <c r="J13" s="3">
        <f>'North Region Data FY 17-18'!J13+'Central Region Data FY 17-18'!J13+'South Region Data FY 17-18'!J13</f>
        <v>1004</v>
      </c>
      <c r="K13" s="3">
        <f>'North Region Data FY 17-18'!K13+'Central Region Data FY 17-18'!K13+'South Region Data FY 17-18'!K13</f>
        <v>1022</v>
      </c>
      <c r="L13" s="3">
        <f>'North Region Data FY 17-18'!L13+'Central Region Data FY 17-18'!L13+'South Region Data FY 17-18'!L13</f>
        <v>1085</v>
      </c>
      <c r="M13" s="3">
        <f>'North Region Data FY 17-18'!M13+'Central Region Data FY 17-18'!M13+'South Region Data FY 17-18'!M13</f>
        <v>1072</v>
      </c>
    </row>
    <row r="14" spans="1:14" x14ac:dyDescent="0.25">
      <c r="A14" s="2" t="s">
        <v>3</v>
      </c>
      <c r="B14" s="3">
        <f>'North Region Data FY 17-18'!B14+'Central Region Data FY 17-18'!B14+'South Region Data FY 17-18'!B14</f>
        <v>799</v>
      </c>
      <c r="C14" s="3">
        <f>'North Region Data FY 17-18'!C14+'Central Region Data FY 17-18'!C14+'South Region Data FY 17-18'!C14</f>
        <v>802</v>
      </c>
      <c r="D14" s="3">
        <f>'North Region Data FY 17-18'!D14+'Central Region Data FY 17-18'!D14+'South Region Data FY 17-18'!D14</f>
        <v>796</v>
      </c>
      <c r="E14" s="3">
        <f>'North Region Data FY 17-18'!E14+'Central Region Data FY 17-18'!E14+'South Region Data FY 17-18'!E14</f>
        <v>790</v>
      </c>
      <c r="F14" s="3">
        <f>'North Region Data FY 17-18'!F14+'Central Region Data FY 17-18'!F14+'South Region Data FY 17-18'!F14</f>
        <v>769</v>
      </c>
      <c r="G14" s="3">
        <f>'North Region Data FY 17-18'!G14+'Central Region Data FY 17-18'!G14+'South Region Data FY 17-18'!G14</f>
        <v>766</v>
      </c>
      <c r="H14" s="3">
        <f>'North Region Data FY 17-18'!H14+'Central Region Data FY 17-18'!H14+'South Region Data FY 17-18'!H14</f>
        <v>771</v>
      </c>
      <c r="I14" s="3">
        <f>'North Region Data FY 17-18'!I14+'Central Region Data FY 17-18'!I14+'South Region Data FY 17-18'!I14</f>
        <v>722</v>
      </c>
      <c r="J14" s="3">
        <f>'North Region Data FY 17-18'!J14+'Central Region Data FY 17-18'!J14+'South Region Data FY 17-18'!J14</f>
        <v>719</v>
      </c>
      <c r="K14" s="3">
        <f>'North Region Data FY 17-18'!K14+'Central Region Data FY 17-18'!K14+'South Region Data FY 17-18'!K14</f>
        <v>703</v>
      </c>
      <c r="L14" s="3">
        <f>'North Region Data FY 17-18'!L14+'Central Region Data FY 17-18'!L14+'South Region Data FY 17-18'!L14</f>
        <v>694</v>
      </c>
      <c r="M14" s="3">
        <f>'North Region Data FY 17-18'!M14+'Central Region Data FY 17-18'!M14+'South Region Data FY 17-18'!M14</f>
        <v>696</v>
      </c>
    </row>
    <row r="15" spans="1:14" x14ac:dyDescent="0.25">
      <c r="A15" s="2"/>
    </row>
    <row r="16" spans="1:14" x14ac:dyDescent="0.25">
      <c r="A16" s="2"/>
      <c r="B16" s="6">
        <v>42767</v>
      </c>
      <c r="C16" s="6">
        <v>42795</v>
      </c>
      <c r="D16" s="6">
        <v>42826</v>
      </c>
      <c r="E16" s="6">
        <v>42856</v>
      </c>
      <c r="F16" s="6">
        <v>42887</v>
      </c>
      <c r="G16" s="6">
        <v>42917</v>
      </c>
      <c r="H16" s="6">
        <v>42948</v>
      </c>
      <c r="I16" s="6">
        <v>42979</v>
      </c>
      <c r="J16" s="6">
        <v>43009</v>
      </c>
      <c r="K16" s="6">
        <v>43040</v>
      </c>
      <c r="L16" s="6">
        <v>43070</v>
      </c>
      <c r="M16" s="6">
        <v>43101</v>
      </c>
    </row>
    <row r="17" spans="1:13" x14ac:dyDescent="0.25">
      <c r="A17" s="2" t="s">
        <v>4</v>
      </c>
      <c r="B17" s="3">
        <f>'North Region Data FY 17-18'!B17+'Central Region Data FY 17-18'!B17+'South Region Data FY 17-18'!B17</f>
        <v>268</v>
      </c>
      <c r="C17" s="3">
        <f>'North Region Data FY 17-18'!C17+'Central Region Data FY 17-18'!C17+'South Region Data FY 17-18'!C17</f>
        <v>266</v>
      </c>
      <c r="D17" s="3">
        <f>'North Region Data FY 17-18'!D17+'Central Region Data FY 17-18'!D17+'South Region Data FY 17-18'!D17</f>
        <v>205</v>
      </c>
      <c r="E17" s="3">
        <f>'North Region Data FY 17-18'!E17+'Central Region Data FY 17-18'!E17+'South Region Data FY 17-18'!E17</f>
        <v>217</v>
      </c>
      <c r="F17" s="3">
        <f>'North Region Data FY 17-18'!F17+'Central Region Data FY 17-18'!F17+'South Region Data FY 17-18'!F17</f>
        <v>269</v>
      </c>
      <c r="G17" s="3">
        <f>'North Region Data FY 17-18'!G17+'Central Region Data FY 17-18'!G17+'South Region Data FY 17-18'!G17</f>
        <v>198</v>
      </c>
      <c r="H17" s="3">
        <f>'North Region Data FY 17-18'!H17+'Central Region Data FY 17-18'!H17+'South Region Data FY 17-18'!H17</f>
        <v>252</v>
      </c>
      <c r="I17" s="3">
        <f>'North Region Data FY 17-18'!I17+'Central Region Data FY 17-18'!I17+'South Region Data FY 17-18'!I17</f>
        <v>101</v>
      </c>
      <c r="J17" s="3">
        <f>'North Region Data FY 17-18'!J17+'Central Region Data FY 17-18'!J17+'South Region Data FY 17-18'!J17</f>
        <v>298</v>
      </c>
      <c r="K17" s="3">
        <f>'North Region Data FY 17-18'!K17+'Central Region Data FY 17-18'!K17+'South Region Data FY 17-18'!K17</f>
        <v>290</v>
      </c>
      <c r="L17" s="3">
        <f>'North Region Data FY 17-18'!L17+'Central Region Data FY 17-18'!L17+'South Region Data FY 17-18'!L17</f>
        <v>110</v>
      </c>
      <c r="M17" s="3">
        <f>'North Region Data FY 17-18'!M17+'Central Region Data FY 17-18'!M17+'South Region Data FY 17-18'!M17</f>
        <v>221</v>
      </c>
    </row>
    <row r="18" spans="1:13" x14ac:dyDescent="0.25">
      <c r="A18" s="2" t="s">
        <v>5</v>
      </c>
      <c r="B18" s="3">
        <f>'North Region Data FY 17-18'!B18+'Central Region Data FY 17-18'!B18+'South Region Data FY 17-18'!B18</f>
        <v>181</v>
      </c>
      <c r="C18" s="3">
        <f>'North Region Data FY 17-18'!C18+'Central Region Data FY 17-18'!C18+'South Region Data FY 17-18'!C18</f>
        <v>217</v>
      </c>
      <c r="D18" s="3">
        <f>'North Region Data FY 17-18'!D18+'Central Region Data FY 17-18'!D18+'South Region Data FY 17-18'!D18</f>
        <v>142</v>
      </c>
      <c r="E18" s="3">
        <f>'North Region Data FY 17-18'!E18+'Central Region Data FY 17-18'!E18+'South Region Data FY 17-18'!E18</f>
        <v>159</v>
      </c>
      <c r="F18" s="3">
        <f>'North Region Data FY 17-18'!F18+'Central Region Data FY 17-18'!F18+'South Region Data FY 17-18'!F18</f>
        <v>160</v>
      </c>
      <c r="G18" s="3">
        <f>'North Region Data FY 17-18'!G18+'Central Region Data FY 17-18'!G18+'South Region Data FY 17-18'!G18</f>
        <v>145</v>
      </c>
      <c r="H18" s="3">
        <f>'North Region Data FY 17-18'!H18+'Central Region Data FY 17-18'!H18+'South Region Data FY 17-18'!H18</f>
        <v>155</v>
      </c>
      <c r="I18" s="3">
        <f>'North Region Data FY 17-18'!I18+'Central Region Data FY 17-18'!I18+'South Region Data FY 17-18'!I18</f>
        <v>207</v>
      </c>
      <c r="J18" s="3">
        <f>'North Region Data FY 17-18'!J18+'Central Region Data FY 17-18'!J18+'South Region Data FY 17-18'!J18</f>
        <v>283</v>
      </c>
      <c r="K18" s="3">
        <f>'North Region Data FY 17-18'!K18+'Central Region Data FY 17-18'!K18+'South Region Data FY 17-18'!K18</f>
        <v>176</v>
      </c>
      <c r="L18" s="3">
        <f>'North Region Data FY 17-18'!L18+'Central Region Data FY 17-18'!L18+'South Region Data FY 17-18'!L18</f>
        <v>151</v>
      </c>
      <c r="M18" s="3">
        <f>'North Region Data FY 17-18'!M18+'Central Region Data FY 17-18'!M18+'South Region Data FY 17-18'!M18</f>
        <v>209</v>
      </c>
    </row>
  </sheetData>
  <pageMargins left="0.7" right="0.7" top="0.75" bottom="0.75" header="0.3" footer="0.3"/>
  <pageSetup scale="7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51</v>
      </c>
      <c r="N2" s="17" t="str">
        <f>'Statewide Charts FY 17-18'!N2</f>
        <v>January 2018</v>
      </c>
    </row>
    <row r="24" spans="2:14" x14ac:dyDescent="0.25">
      <c r="B24" s="2" t="str">
        <f>B2</f>
        <v>Circuit 14</v>
      </c>
      <c r="N24" s="17" t="str">
        <f>'Statewide Charts FY 17-18'!N2</f>
        <v>January 2018</v>
      </c>
    </row>
    <row r="46" spans="2:14" x14ac:dyDescent="0.25">
      <c r="B46" s="2" t="str">
        <f>B2</f>
        <v>Circuit 14</v>
      </c>
      <c r="N46" s="17" t="str">
        <f>'Statewide Charts FY 17-18'!N2</f>
        <v>January 2018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M18"/>
  <sheetViews>
    <sheetView view="pageLayout" zoomScaleNormal="100" workbookViewId="0">
      <selection activeCell="M2" sqref="M2"/>
    </sheetView>
  </sheetViews>
  <sheetFormatPr defaultRowHeight="15" x14ac:dyDescent="0.25"/>
  <cols>
    <col min="1" max="1" width="43.7109375" style="2" bestFit="1" customWidth="1"/>
    <col min="2" max="2" width="7.140625" customWidth="1"/>
    <col min="3" max="3" width="7.28515625" bestFit="1" customWidth="1"/>
    <col min="4" max="4" width="6.85546875" bestFit="1" customWidth="1"/>
    <col min="5" max="5" width="7.5703125" bestFit="1" customWidth="1"/>
    <col min="6" max="6" width="6.7109375" bestFit="1" customWidth="1"/>
    <col min="7" max="7" width="6.140625" bestFit="1" customWidth="1"/>
    <col min="8" max="8" width="7.140625" bestFit="1" customWidth="1"/>
    <col min="9" max="13" width="7.140625" customWidth="1"/>
  </cols>
  <sheetData>
    <row r="1" spans="1:13" s="2" customFormat="1" x14ac:dyDescent="0.25">
      <c r="B1" s="1">
        <v>42767</v>
      </c>
      <c r="C1" s="1">
        <v>42795</v>
      </c>
      <c r="D1" s="1">
        <v>42826</v>
      </c>
      <c r="E1" s="1">
        <v>42856</v>
      </c>
      <c r="F1" s="1">
        <v>42887</v>
      </c>
      <c r="G1" s="1">
        <v>42917</v>
      </c>
      <c r="H1" s="1">
        <v>42948</v>
      </c>
      <c r="I1" s="1">
        <v>42979</v>
      </c>
      <c r="J1" s="1">
        <v>43009</v>
      </c>
      <c r="K1" s="1">
        <v>43040</v>
      </c>
      <c r="L1" s="1">
        <v>43070</v>
      </c>
      <c r="M1" s="1">
        <v>43101</v>
      </c>
    </row>
    <row r="2" spans="1:13" x14ac:dyDescent="0.25">
      <c r="A2" s="2" t="s">
        <v>31</v>
      </c>
      <c r="B2" s="3">
        <f>[1]Sheet1!$R$102</f>
        <v>1401</v>
      </c>
      <c r="C2" s="3">
        <f>[2]Sheet1!$R$102</f>
        <v>1391</v>
      </c>
      <c r="D2" s="3">
        <f>[3]Sheet1!$R$102</f>
        <v>1353</v>
      </c>
      <c r="E2" s="3">
        <f>[4]Sheet1!$S$87</f>
        <v>1353</v>
      </c>
      <c r="F2" s="3">
        <f>[5]Sheet1!$S$87</f>
        <v>1375</v>
      </c>
      <c r="G2" s="3">
        <f>[6]Sheet1!$S$87</f>
        <v>1364</v>
      </c>
      <c r="H2" s="3">
        <f>[7]Sheet1!$S$87</f>
        <v>1404</v>
      </c>
      <c r="I2" s="3">
        <f>[8]Sheet1!$S$87</f>
        <v>1434</v>
      </c>
      <c r="J2" s="3">
        <f>[9]Sheet1!$S$87</f>
        <v>1432</v>
      </c>
      <c r="K2" s="3">
        <f>[10]Sheet1!$S$87</f>
        <v>1406</v>
      </c>
      <c r="L2" s="3">
        <f>[11]Sheet1!$S$87</f>
        <v>1411</v>
      </c>
      <c r="M2" s="3">
        <f>[12]Sheet1!$S$87</f>
        <v>1378</v>
      </c>
    </row>
    <row r="3" spans="1:13" x14ac:dyDescent="0.25">
      <c r="A3" s="2" t="s">
        <v>0</v>
      </c>
      <c r="B3" s="3">
        <f>'[13]February 2017'!$Q$7</f>
        <v>1229</v>
      </c>
      <c r="C3" s="3">
        <f>'[70]15th Circuit 3.17'!$B$7</f>
        <v>1238</v>
      </c>
      <c r="D3" s="3">
        <f>'[13]April 2017'!$Q$7</f>
        <v>1209</v>
      </c>
      <c r="E3" s="3">
        <f>'[71]15th Circuit 5.17'!$B$7</f>
        <v>1203</v>
      </c>
      <c r="F3" s="3">
        <f>'[71]15th Circuit 6.17'!$B$7</f>
        <v>1235</v>
      </c>
      <c r="G3" s="3">
        <f>'[71]15th Circuit 7.17'!$B$7</f>
        <v>1244</v>
      </c>
      <c r="H3" s="3">
        <f>'[71]15th Circuit 8.17'!$B$7</f>
        <v>1278</v>
      </c>
      <c r="I3" s="3">
        <f>'[71]15th Circuit 9.17'!$B$7</f>
        <v>1297</v>
      </c>
      <c r="J3" s="3">
        <f>'[71]15th Circuit 10.17'!$B$7</f>
        <v>1318</v>
      </c>
      <c r="K3" s="3">
        <f>'[71]15th Circuit 11.17'!$B$7</f>
        <v>1303</v>
      </c>
      <c r="L3" s="3">
        <f>'[71]15th Circuit 12.17'!$B$7</f>
        <v>1332</v>
      </c>
      <c r="M3" s="3">
        <f>'[72]15th Circuit 1.18'!$B$7</f>
        <v>1325</v>
      </c>
    </row>
    <row r="4" spans="1:13" x14ac:dyDescent="0.25">
      <c r="A4" s="2" t="s">
        <v>1</v>
      </c>
      <c r="B4" s="3">
        <f>'[13]February 2017'!$Q$11+'[13]February 2017'!$Q$13</f>
        <v>933</v>
      </c>
      <c r="C4" s="3">
        <f>'[70]15th Circuit 3.17'!$B$16</f>
        <v>928</v>
      </c>
      <c r="D4" s="3">
        <f>'[13]April 2017'!$Q$11+'[13]April 2017'!$Q$13</f>
        <v>948</v>
      </c>
      <c r="E4" s="3">
        <f>'[71]15th Circuit 5.17'!$B$16</f>
        <v>947</v>
      </c>
      <c r="F4" s="3">
        <f>'[71]15th Circuit 6.17'!$B$16</f>
        <v>938</v>
      </c>
      <c r="G4" s="3">
        <f>'[71]15th Circuit 7.17'!$B$16</f>
        <v>930</v>
      </c>
      <c r="H4" s="3">
        <f>'[71]15th Circuit 8.17'!$B$16</f>
        <v>965</v>
      </c>
      <c r="I4" s="3">
        <f>'[71]15th Circuit 9.17'!$B$16</f>
        <v>1001</v>
      </c>
      <c r="J4" s="3">
        <f>'[71]15th Circuit 10.17'!$B$16</f>
        <v>1046</v>
      </c>
      <c r="K4" s="3">
        <f>'[71]15th Circuit 11.17'!$B$16</f>
        <v>1018</v>
      </c>
      <c r="L4" s="3">
        <f>'[71]15th Circuit 12.17'!$B$16</f>
        <v>1001</v>
      </c>
      <c r="M4" s="3">
        <f>'[72]15th Circuit 1.18'!$B$16</f>
        <v>984</v>
      </c>
    </row>
    <row r="5" spans="1:13" x14ac:dyDescent="0.25">
      <c r="A5" s="2" t="s">
        <v>6</v>
      </c>
      <c r="B5" s="3">
        <f>'[13]February 2017'!$Q$9</f>
        <v>289</v>
      </c>
      <c r="C5" s="3">
        <f>'[70]15th Circuit 3.17'!$B$9</f>
        <v>295</v>
      </c>
      <c r="D5" s="3">
        <f>'[13]April 2017'!$Q$9</f>
        <v>256</v>
      </c>
      <c r="E5" s="3">
        <f>'[71]15th Circuit 5.17'!$B$9</f>
        <v>247</v>
      </c>
      <c r="F5" s="3">
        <f>'[71]15th Circuit 6.17'!$B$9</f>
        <v>290</v>
      </c>
      <c r="G5" s="3">
        <f>'[71]15th Circuit 7.17'!$B$9</f>
        <v>305</v>
      </c>
      <c r="H5" s="3">
        <f>'[71]15th Circuit 8.17'!$B$9</f>
        <v>306</v>
      </c>
      <c r="I5" s="3">
        <f>'[71]15th Circuit 9.17'!$B$9</f>
        <v>286</v>
      </c>
      <c r="J5" s="3">
        <f>'[71]15th Circuit 10.17'!$B$9</f>
        <v>268</v>
      </c>
      <c r="K5" s="3">
        <f>'[71]15th Circuit 11.17'!$B$9</f>
        <v>277</v>
      </c>
      <c r="L5" s="3">
        <f>'[71]15th Circuit 12.17'!$B$9</f>
        <v>313</v>
      </c>
      <c r="M5" s="3">
        <f>'[72]15th Circuit 1.18'!$B$9</f>
        <v>332</v>
      </c>
    </row>
    <row r="6" spans="1:13" x14ac:dyDescent="0.25">
      <c r="A6" s="2" t="s">
        <v>7</v>
      </c>
      <c r="B6" s="3">
        <f t="shared" ref="B6:M6" si="0">B3-(B4+B5)</f>
        <v>7</v>
      </c>
      <c r="C6" s="3">
        <f t="shared" si="0"/>
        <v>15</v>
      </c>
      <c r="D6" s="3">
        <f t="shared" si="0"/>
        <v>5</v>
      </c>
      <c r="E6" s="3">
        <f t="shared" si="0"/>
        <v>9</v>
      </c>
      <c r="F6" s="3">
        <f t="shared" si="0"/>
        <v>7</v>
      </c>
      <c r="G6" s="3">
        <f t="shared" si="0"/>
        <v>9</v>
      </c>
      <c r="H6" s="3">
        <f t="shared" si="0"/>
        <v>7</v>
      </c>
      <c r="I6" s="3">
        <f t="shared" si="0"/>
        <v>10</v>
      </c>
      <c r="J6" s="3">
        <f t="shared" si="0"/>
        <v>4</v>
      </c>
      <c r="K6" s="3">
        <f t="shared" si="0"/>
        <v>8</v>
      </c>
      <c r="L6" s="3">
        <f t="shared" si="0"/>
        <v>18</v>
      </c>
      <c r="M6" s="3">
        <f t="shared" si="0"/>
        <v>9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42767</v>
      </c>
      <c r="C8" s="1">
        <v>42795</v>
      </c>
      <c r="D8" s="1">
        <v>42826</v>
      </c>
      <c r="E8" s="1">
        <v>42856</v>
      </c>
      <c r="F8" s="1">
        <v>42887</v>
      </c>
      <c r="G8" s="1">
        <v>42917</v>
      </c>
      <c r="H8" s="1">
        <v>42948</v>
      </c>
      <c r="I8" s="1">
        <v>42979</v>
      </c>
      <c r="J8" s="1">
        <v>43009</v>
      </c>
      <c r="K8" s="1">
        <v>43040</v>
      </c>
      <c r="L8" s="1">
        <v>43070</v>
      </c>
      <c r="M8" s="1">
        <v>43101</v>
      </c>
    </row>
    <row r="9" spans="1:13" x14ac:dyDescent="0.25">
      <c r="A9" s="2" t="s">
        <v>2</v>
      </c>
      <c r="B9" s="3">
        <f>'[13]February 2017'!$Q$20+'[13]February 2017'!$Q$19</f>
        <v>636</v>
      </c>
      <c r="C9" s="3">
        <f>'[70]15th Circuit 3.17'!$G$21</f>
        <v>651</v>
      </c>
      <c r="D9" s="3">
        <f>'[13]April 2017'!$Q$20+'[13]April 2017'!$Q$19</f>
        <v>652</v>
      </c>
      <c r="E9" s="3">
        <f>'[71]15th Circuit 5.17'!$G$21</f>
        <v>646</v>
      </c>
      <c r="F9" s="3">
        <f>'[71]15th Circuit 6.17'!$G$21</f>
        <v>634</v>
      </c>
      <c r="G9" s="3">
        <f>'[71]15th Circuit 7.17'!$G$21</f>
        <v>633</v>
      </c>
      <c r="H9" s="3">
        <f>'[71]15th Circuit 8.17'!$G$21</f>
        <v>645</v>
      </c>
      <c r="I9" s="3">
        <f>'[71]15th Circuit 9.17'!$G$21</f>
        <v>640</v>
      </c>
      <c r="J9" s="3">
        <f>'[71]15th Circuit 10.17'!$G$21</f>
        <v>656</v>
      </c>
      <c r="K9" s="3">
        <f>'[71]15th Circuit 11.17'!$G$21</f>
        <v>656</v>
      </c>
      <c r="L9" s="3">
        <f>'[71]15th Circuit 12.17'!$G$21</f>
        <v>664</v>
      </c>
      <c r="M9" s="3">
        <f>'[72]15th Circuit 1.18'!$G$21</f>
        <v>663</v>
      </c>
    </row>
    <row r="10" spans="1:13" x14ac:dyDescent="0.25">
      <c r="A10" s="2" t="s">
        <v>58</v>
      </c>
      <c r="B10" s="3">
        <f>'[13]February 2017'!$Q$15+'[13]February 2017'!$Q$16+'[13]February 2017'!$Q$19</f>
        <v>591</v>
      </c>
      <c r="C10" s="3">
        <f>'[70]15th Circuit 3.17'!$G$16</f>
        <v>606</v>
      </c>
      <c r="D10" s="3">
        <f>'[13]April 2017'!$Q$15+'[13]April 2017'!$Q$16+'[13]April 2017'!$Q$19</f>
        <v>606</v>
      </c>
      <c r="E10" s="3">
        <f>'[71]15th Circuit 5.17'!$G$16</f>
        <v>601</v>
      </c>
      <c r="F10" s="3">
        <f>'[71]15th Circuit 6.17'!$G$16</f>
        <v>599</v>
      </c>
      <c r="G10" s="3">
        <f>'[71]15th Circuit 7.17'!$G$16</f>
        <v>598</v>
      </c>
      <c r="H10" s="3">
        <f>'[71]15th Circuit 8.17'!$G$16</f>
        <v>609</v>
      </c>
      <c r="I10" s="3">
        <f>'[71]15th Circuit 9.17'!$G$16</f>
        <v>610</v>
      </c>
      <c r="J10" s="3">
        <f>'[71]15th Circuit 10.17'!$G$16</f>
        <v>626</v>
      </c>
      <c r="K10" s="3">
        <f>'[71]15th Circuit 11.17'!$G$16</f>
        <v>626</v>
      </c>
      <c r="L10" s="3">
        <f>'[71]15th Circuit 12.17'!$G$16</f>
        <v>634</v>
      </c>
      <c r="M10" s="3">
        <f>'[72]15th Circuit 1.18'!$G$16</f>
        <v>632</v>
      </c>
    </row>
    <row r="11" spans="1:13" x14ac:dyDescent="0.25">
      <c r="A11" s="2" t="s">
        <v>59</v>
      </c>
      <c r="B11" s="3">
        <f>'[13]February 2017'!$Q$15</f>
        <v>459</v>
      </c>
      <c r="C11" s="3">
        <f>'[70]15th Circuit 3.17'!$H$16</f>
        <v>473</v>
      </c>
      <c r="D11" s="3">
        <f>'[13]April 2017'!$Q$15</f>
        <v>469</v>
      </c>
      <c r="E11" s="3">
        <f>'[71]15th Circuit 5.17'!$H$16</f>
        <v>475</v>
      </c>
      <c r="F11" s="3">
        <f>'[71]15th Circuit 6.17'!$H$16</f>
        <v>477</v>
      </c>
      <c r="G11" s="3">
        <f>'[71]15th Circuit 7.17'!$H$16</f>
        <v>473</v>
      </c>
      <c r="H11" s="3">
        <f>'[71]15th Circuit 8.17'!$H$16</f>
        <v>482</v>
      </c>
      <c r="I11" s="3">
        <f>'[71]15th Circuit 9.17'!$H$16</f>
        <v>474</v>
      </c>
      <c r="J11" s="3">
        <f>'[71]15th Circuit 10.17'!$H$16</f>
        <v>490</v>
      </c>
      <c r="K11" s="3">
        <f>'[71]15th Circuit 11.17'!$H$16</f>
        <v>491</v>
      </c>
      <c r="L11" s="3">
        <f>'[71]15th Circuit 12.17'!$H$16</f>
        <v>484</v>
      </c>
      <c r="M11" s="3">
        <f>'[72]15th Circuit 1.18'!$H$16</f>
        <v>484</v>
      </c>
    </row>
    <row r="12" spans="1:13" x14ac:dyDescent="0.25">
      <c r="A12" s="2" t="s">
        <v>60</v>
      </c>
      <c r="B12" s="3">
        <f>'[13]February 2017'!$Q$16+'[13]February 2017'!$Q$19</f>
        <v>132</v>
      </c>
      <c r="C12" s="3">
        <f>'[70]15th Circuit 3.17'!$G$17</f>
        <v>133</v>
      </c>
      <c r="D12" s="3">
        <f>'[13]April 2017'!$Q$16+'[13]April 2017'!$Q$19</f>
        <v>137</v>
      </c>
      <c r="E12" s="3">
        <f>'[71]15th Circuit 5.17'!$G$17</f>
        <v>126</v>
      </c>
      <c r="F12" s="3">
        <f>'[71]15th Circuit 6.17'!$G$17</f>
        <v>122</v>
      </c>
      <c r="G12" s="3">
        <f>'[71]15th Circuit 7.17'!$G$17</f>
        <v>125</v>
      </c>
      <c r="H12" s="3">
        <f>'[71]15th Circuit 8.17'!$G$17</f>
        <v>127</v>
      </c>
      <c r="I12" s="3">
        <f>'[71]15th Circuit 9.17'!$G$17</f>
        <v>136</v>
      </c>
      <c r="J12" s="3">
        <f>'[71]15th Circuit 10.17'!$G$17</f>
        <v>136</v>
      </c>
      <c r="K12" s="3">
        <f>'[71]15th Circuit 11.17'!$G$17</f>
        <v>135</v>
      </c>
      <c r="L12" s="3">
        <f>'[71]15th Circuit 12.17'!$G$17</f>
        <v>150</v>
      </c>
      <c r="M12" s="3">
        <f>'[72]15th Circuit 1.18'!$G$17</f>
        <v>148</v>
      </c>
    </row>
    <row r="13" spans="1:13" x14ac:dyDescent="0.25">
      <c r="A13" s="2" t="s">
        <v>61</v>
      </c>
      <c r="B13">
        <f>'[16]6+ Months Inactive by County'!$C$70</f>
        <v>33</v>
      </c>
      <c r="C13">
        <f>'[17]6+ Months Inactive by County'!$C$70</f>
        <v>35</v>
      </c>
      <c r="D13">
        <f>'[18]6+ Months Inactive by County'!$C$70</f>
        <v>40</v>
      </c>
      <c r="E13">
        <f>'[19]6+ Months Inactive by County'!$C$70</f>
        <v>31</v>
      </c>
      <c r="F13">
        <f>'[20]6+ Months Inactive by County'!$C$70</f>
        <v>36</v>
      </c>
      <c r="G13">
        <f>'[21]6+ Months Inactive by County'!$G$25</f>
        <v>35</v>
      </c>
      <c r="H13">
        <f>'[22]6+ Months Inactive by County'!$G$25</f>
        <v>40</v>
      </c>
      <c r="I13">
        <f>'[23]6+ Months Inactive by County'!$G$25</f>
        <v>48</v>
      </c>
      <c r="J13">
        <f>'[24]6+ Months Inactive by County'!$G$25</f>
        <v>49</v>
      </c>
      <c r="K13">
        <f>'[25]6+ Months Inactive by County'!$G$25</f>
        <v>48</v>
      </c>
      <c r="L13">
        <f>'[26]6+ Months Inactive by County'!$G$25</f>
        <v>54</v>
      </c>
      <c r="M13">
        <f>'[27]6+ Months Inactive by County'!$G$25</f>
        <v>53</v>
      </c>
    </row>
    <row r="14" spans="1:13" x14ac:dyDescent="0.25">
      <c r="A14" s="2" t="s">
        <v>3</v>
      </c>
      <c r="B14" s="3">
        <f>'[13]February 2017'!$Q$17</f>
        <v>45</v>
      </c>
      <c r="C14" s="3">
        <f>'[70]15th Circuit 3.17'!$H$18</f>
        <v>45</v>
      </c>
      <c r="D14" s="3">
        <f>'[13]April 2017'!$Q$17</f>
        <v>46</v>
      </c>
      <c r="E14" s="3">
        <f>'[71]15th Circuit 5.17'!$H$18</f>
        <v>45</v>
      </c>
      <c r="F14" s="3">
        <f>'[71]15th Circuit 6.17'!$H$18</f>
        <v>35</v>
      </c>
      <c r="G14" s="3">
        <f>'[71]15th Circuit 7.17'!$H$18</f>
        <v>35</v>
      </c>
      <c r="H14" s="3">
        <f>'[71]15th Circuit 8.17'!$H$18</f>
        <v>36</v>
      </c>
      <c r="I14" s="3">
        <f>'[71]15th Circuit 9.17'!$H$18</f>
        <v>30</v>
      </c>
      <c r="J14" s="3">
        <f>'[71]15th Circuit 10.17'!$H$18</f>
        <v>30</v>
      </c>
      <c r="K14" s="3">
        <f>'[71]15th Circuit 11.17'!$H$18</f>
        <v>30</v>
      </c>
      <c r="L14" s="3">
        <f>'[71]15th Circuit 12.17'!$H$18</f>
        <v>30</v>
      </c>
      <c r="M14" s="3">
        <f>'[72]15th Circuit 1.18'!$H$18</f>
        <v>31</v>
      </c>
    </row>
    <row r="16" spans="1:13" s="2" customFormat="1" x14ac:dyDescent="0.25">
      <c r="B16" s="1">
        <v>42767</v>
      </c>
      <c r="C16" s="1">
        <v>42795</v>
      </c>
      <c r="D16" s="1">
        <v>42826</v>
      </c>
      <c r="E16" s="1">
        <v>42856</v>
      </c>
      <c r="F16" s="1">
        <v>42887</v>
      </c>
      <c r="G16" s="1">
        <v>42917</v>
      </c>
      <c r="H16" s="1">
        <v>42948</v>
      </c>
      <c r="I16" s="1">
        <v>42979</v>
      </c>
      <c r="J16" s="1">
        <v>43009</v>
      </c>
      <c r="K16" s="1">
        <v>43040</v>
      </c>
      <c r="L16" s="1">
        <v>43070</v>
      </c>
      <c r="M16" s="1">
        <v>43101</v>
      </c>
    </row>
    <row r="17" spans="1:13" x14ac:dyDescent="0.25">
      <c r="A17" s="2" t="s">
        <v>4</v>
      </c>
      <c r="B17" s="3">
        <f>'[13]February 2017'!$Q$18</f>
        <v>29</v>
      </c>
      <c r="C17" s="3">
        <f>'[70]15th Circuit 3.17'!$H$19</f>
        <v>15</v>
      </c>
      <c r="D17" s="3">
        <f>'[13]April 2017'!$Q$18</f>
        <v>15</v>
      </c>
      <c r="E17" s="3">
        <f>'[71]15th Circuit 5.17'!$H$19</f>
        <v>4</v>
      </c>
      <c r="F17" s="3">
        <f>'[71]15th Circuit 6.17'!$H$19</f>
        <v>11</v>
      </c>
      <c r="G17" s="3">
        <f>'[71]15th Circuit 7.17'!$H$19</f>
        <v>17</v>
      </c>
      <c r="H17" s="3">
        <f>'[71]15th Circuit 8.17'!$H$19</f>
        <v>13</v>
      </c>
      <c r="I17" s="3">
        <f>'[71]15th Circuit 9.17'!$H$19</f>
        <v>7</v>
      </c>
      <c r="J17" s="3">
        <f>'[71]15th Circuit 10.17'!$H$19</f>
        <v>21</v>
      </c>
      <c r="K17" s="3">
        <f>'[71]15th Circuit 11.17'!$H$19</f>
        <v>13</v>
      </c>
      <c r="L17" s="3">
        <f>'[71]15th Circuit 12.17'!$H$19</f>
        <v>9</v>
      </c>
      <c r="M17" s="3">
        <f>'[72]15th Circuit 1.18'!$H$19</f>
        <v>4</v>
      </c>
    </row>
    <row r="18" spans="1:13" x14ac:dyDescent="0.25">
      <c r="A18" s="2" t="s">
        <v>5</v>
      </c>
      <c r="B18" s="3">
        <f>'[13]February 2017'!$Q$19</f>
        <v>1</v>
      </c>
      <c r="C18" s="3">
        <f>'[70]15th Circuit 3.17'!$H$20</f>
        <v>13</v>
      </c>
      <c r="D18" s="3">
        <f>'[13]April 2017'!$Q$19</f>
        <v>0</v>
      </c>
      <c r="E18" s="3">
        <f>'[71]15th Circuit 5.17'!$H$20</f>
        <v>13</v>
      </c>
      <c r="F18" s="3">
        <f>'[71]15th Circuit 6.17'!$H$20</f>
        <v>5</v>
      </c>
      <c r="G18" s="3">
        <f>'[71]15th Circuit 7.17'!$H$20</f>
        <v>1</v>
      </c>
      <c r="H18" s="3">
        <f>'[71]15th Circuit 8.17'!$H$20</f>
        <v>0</v>
      </c>
      <c r="I18" s="3">
        <f>'[71]15th Circuit 9.17'!$H$20</f>
        <v>0</v>
      </c>
      <c r="J18" s="3">
        <f>'[71]15th Circuit 10.17'!$H$20</f>
        <v>0</v>
      </c>
      <c r="K18" s="3">
        <f>'[71]15th Circuit 11.17'!$H$20</f>
        <v>0</v>
      </c>
      <c r="L18" s="3">
        <f>'[71]15th Circuit 12.17'!$H$20</f>
        <v>1</v>
      </c>
      <c r="M18" s="3">
        <f>'[72]15th Circuit 1.18'!$H$20</f>
        <v>16</v>
      </c>
    </row>
  </sheetData>
  <pageMargins left="0.25" right="0.25" top="0.75" bottom="0.75" header="0.3" footer="0.3"/>
  <pageSetup scale="91" orientation="landscape" r:id="rId1"/>
  <headerFooter>
    <oddHeader>&amp;C&amp;"-,Bold"Circuit 15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52</v>
      </c>
      <c r="N2" s="17" t="str">
        <f>'Statewide Charts FY 17-18'!N2</f>
        <v>January 2018</v>
      </c>
    </row>
    <row r="24" spans="2:14" x14ac:dyDescent="0.25">
      <c r="B24" s="2" t="str">
        <f>B2</f>
        <v>Circuit 15</v>
      </c>
      <c r="N24" s="17" t="str">
        <f>'Statewide Charts FY 17-18'!N2</f>
        <v>January 2018</v>
      </c>
    </row>
    <row r="46" spans="2:14" x14ac:dyDescent="0.25">
      <c r="B46" s="2" t="str">
        <f>B2</f>
        <v>Circuit 15</v>
      </c>
      <c r="N46" s="17" t="str">
        <f>'Statewide Charts FY 17-18'!N2</f>
        <v>January 2018</v>
      </c>
    </row>
    <row r="47" spans="2:14" x14ac:dyDescent="0.25">
      <c r="B47" s="2"/>
    </row>
  </sheetData>
  <mergeCells count="1">
    <mergeCell ref="B1:O1"/>
  </mergeCells>
  <pageMargins left="0.6" right="0.25" top="0.25" bottom="0.25" header="0" footer="0"/>
  <pageSetup scale="76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M18"/>
  <sheetViews>
    <sheetView view="pageLayout" zoomScaleNormal="100" workbookViewId="0">
      <selection activeCell="M2" sqref="M2"/>
    </sheetView>
  </sheetViews>
  <sheetFormatPr defaultRowHeight="15" x14ac:dyDescent="0.25"/>
  <cols>
    <col min="1" max="1" width="43.7109375" style="2" bestFit="1" customWidth="1"/>
    <col min="2" max="2" width="7.140625" customWidth="1"/>
    <col min="3" max="3" width="7.28515625" bestFit="1" customWidth="1"/>
    <col min="4" max="4" width="6.85546875" bestFit="1" customWidth="1"/>
    <col min="5" max="5" width="7.5703125" bestFit="1" customWidth="1"/>
    <col min="6" max="6" width="6.7109375" bestFit="1" customWidth="1"/>
    <col min="7" max="7" width="6.140625" bestFit="1" customWidth="1"/>
    <col min="8" max="8" width="7.140625" bestFit="1" customWidth="1"/>
    <col min="9" max="13" width="7.140625" customWidth="1"/>
  </cols>
  <sheetData>
    <row r="1" spans="1:13" s="2" customFormat="1" x14ac:dyDescent="0.25">
      <c r="B1" s="1">
        <v>42767</v>
      </c>
      <c r="C1" s="1">
        <v>42795</v>
      </c>
      <c r="D1" s="1">
        <v>42826</v>
      </c>
      <c r="E1" s="1">
        <v>42856</v>
      </c>
      <c r="F1" s="1">
        <v>42887</v>
      </c>
      <c r="G1" s="1">
        <v>42917</v>
      </c>
      <c r="H1" s="1">
        <v>42948</v>
      </c>
      <c r="I1" s="1">
        <v>42979</v>
      </c>
      <c r="J1" s="1">
        <v>43009</v>
      </c>
      <c r="K1" s="1">
        <v>43040</v>
      </c>
      <c r="L1" s="1">
        <v>43070</v>
      </c>
      <c r="M1" s="1">
        <v>43101</v>
      </c>
    </row>
    <row r="2" spans="1:13" x14ac:dyDescent="0.25">
      <c r="A2" s="2" t="s">
        <v>31</v>
      </c>
      <c r="B2" s="18">
        <f>[1]Sheet1!$R$106</f>
        <v>143</v>
      </c>
      <c r="C2" s="18">
        <f>[2]Sheet1!$R$106</f>
        <v>151</v>
      </c>
      <c r="D2" s="18">
        <f>[3]Sheet1!$R$106</f>
        <v>149</v>
      </c>
      <c r="E2" s="18">
        <f>[4]Sheet1!$S$90</f>
        <v>144</v>
      </c>
      <c r="F2" s="18">
        <f>[5]Sheet1!$S$90</f>
        <v>138</v>
      </c>
      <c r="G2" s="18">
        <f>[6]Sheet1!$S$90</f>
        <v>133</v>
      </c>
      <c r="H2" s="18">
        <f>[7]Sheet1!$S$90</f>
        <v>133</v>
      </c>
      <c r="I2" s="18">
        <f>[8]Sheet1!$S$90</f>
        <v>137</v>
      </c>
      <c r="J2" s="18">
        <f>[9]Sheet1!$S$90</f>
        <v>136</v>
      </c>
      <c r="K2" s="18">
        <f>[10]Sheet1!$S$90</f>
        <v>123</v>
      </c>
      <c r="L2" s="18">
        <f>[11]Sheet1!$S$90</f>
        <v>126</v>
      </c>
      <c r="M2" s="18">
        <f>[12]Sheet1!$S$90</f>
        <v>116</v>
      </c>
    </row>
    <row r="3" spans="1:13" x14ac:dyDescent="0.25">
      <c r="A3" s="2" t="s">
        <v>0</v>
      </c>
      <c r="B3" s="3">
        <f>'[15]February 2017'!$R$7</f>
        <v>150</v>
      </c>
      <c r="C3" s="3">
        <f>'[73]16th Circuit 3.17'!$B$7</f>
        <v>155</v>
      </c>
      <c r="D3" s="3">
        <f>'[13]April 2017'!$R$7</f>
        <v>154</v>
      </c>
      <c r="E3" s="3">
        <f>'[74]16th Circuit 5.17'!$B$7</f>
        <v>152</v>
      </c>
      <c r="F3" s="3">
        <f>'[74]16th Circuit 6.17'!$B$7</f>
        <v>145</v>
      </c>
      <c r="G3" s="3">
        <f>'[74]16th Circuit 7.17'!$B$7</f>
        <v>139</v>
      </c>
      <c r="H3" s="3">
        <f>'[74]16th Circuit 8.17'!$B$7</f>
        <v>142</v>
      </c>
      <c r="I3" s="3">
        <f>'[74]16th Circuit 9.17'!$B$7</f>
        <v>144</v>
      </c>
      <c r="J3" s="3">
        <f>'[74]16th Circuit 10.17'!$B$7</f>
        <v>142</v>
      </c>
      <c r="K3" s="3">
        <f>'[74]16th Circuit 11.17'!$B$7</f>
        <v>133</v>
      </c>
      <c r="L3" s="3">
        <f>'[74]16th Circuit 12.17'!$B$7</f>
        <v>134</v>
      </c>
      <c r="M3" s="3">
        <f>'[75]16th Circuit 1.18'!$B$7</f>
        <v>126</v>
      </c>
    </row>
    <row r="4" spans="1:13" x14ac:dyDescent="0.25">
      <c r="A4" s="2" t="s">
        <v>1</v>
      </c>
      <c r="B4" s="3">
        <f>'[15]February 2017'!$R$11+'[15]February 2017'!$R$13</f>
        <v>92</v>
      </c>
      <c r="C4" s="3">
        <f>'[73]16th Circuit 3.17'!$B$16</f>
        <v>92</v>
      </c>
      <c r="D4" s="3">
        <f>'[13]April 2017'!$R$11+'[13]April 2017'!$R$13</f>
        <v>97</v>
      </c>
      <c r="E4" s="3">
        <f>'[74]16th Circuit 5.17'!$B$16</f>
        <v>97</v>
      </c>
      <c r="F4" s="3">
        <f>'[74]16th Circuit 6.17'!$B$16</f>
        <v>90</v>
      </c>
      <c r="G4" s="3">
        <f>'[74]16th Circuit 7.17'!$B$16</f>
        <v>82</v>
      </c>
      <c r="H4" s="3">
        <f>'[74]16th Circuit 8.17'!$B$16</f>
        <v>81</v>
      </c>
      <c r="I4" s="3">
        <f>'[74]16th Circuit 9.17'!$B$16</f>
        <v>80</v>
      </c>
      <c r="J4" s="3">
        <f>'[74]16th Circuit 10.17'!$B$16</f>
        <v>81</v>
      </c>
      <c r="K4" s="3">
        <f>'[74]16th Circuit 11.17'!$B$16</f>
        <v>86</v>
      </c>
      <c r="L4" s="3">
        <f>'[74]16th Circuit 12.17'!$B$16</f>
        <v>82</v>
      </c>
      <c r="M4" s="3">
        <f>'[75]16th Circuit 1.18'!$B$16</f>
        <v>76</v>
      </c>
    </row>
    <row r="5" spans="1:13" x14ac:dyDescent="0.25">
      <c r="A5" s="2" t="s">
        <v>6</v>
      </c>
      <c r="B5" s="3">
        <f>'[15]February 2017'!$R$9</f>
        <v>58</v>
      </c>
      <c r="C5" s="3">
        <f>'[73]16th Circuit 3.17'!$B$9</f>
        <v>63</v>
      </c>
      <c r="D5" s="3">
        <f>'[13]April 2017'!$R$9</f>
        <v>57</v>
      </c>
      <c r="E5" s="3">
        <f>'[74]16th Circuit 5.17'!$B$9</f>
        <v>54</v>
      </c>
      <c r="F5" s="3">
        <f>'[74]16th Circuit 6.17'!$B$9</f>
        <v>55</v>
      </c>
      <c r="G5" s="3">
        <f>'[74]16th Circuit 7.17'!$B$9</f>
        <v>57</v>
      </c>
      <c r="H5" s="3">
        <f>'[74]16th Circuit 8.17'!$B$9</f>
        <v>61</v>
      </c>
      <c r="I5" s="3">
        <f>'[74]16th Circuit 9.17'!$B$9</f>
        <v>64</v>
      </c>
      <c r="J5" s="3">
        <f>'[74]16th Circuit 10.17'!$B$9</f>
        <v>61</v>
      </c>
      <c r="K5" s="3">
        <f>'[74]16th Circuit 11.17'!$B$9</f>
        <v>47</v>
      </c>
      <c r="L5" s="3">
        <f>'[74]16th Circuit 12.17'!$B$9</f>
        <v>52</v>
      </c>
      <c r="M5" s="3">
        <f>'[75]16th Circuit 1.18'!$B$9</f>
        <v>50</v>
      </c>
    </row>
    <row r="6" spans="1:13" x14ac:dyDescent="0.25">
      <c r="A6" s="2" t="s">
        <v>7</v>
      </c>
      <c r="B6" s="3">
        <f t="shared" ref="B6:M6" si="0">B3-(B4+B5)</f>
        <v>0</v>
      </c>
      <c r="C6" s="3">
        <f t="shared" si="0"/>
        <v>0</v>
      </c>
      <c r="D6" s="3">
        <f t="shared" si="0"/>
        <v>0</v>
      </c>
      <c r="E6" s="3">
        <f t="shared" si="0"/>
        <v>1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42767</v>
      </c>
      <c r="C8" s="1">
        <v>42795</v>
      </c>
      <c r="D8" s="1">
        <v>42826</v>
      </c>
      <c r="E8" s="1">
        <v>42856</v>
      </c>
      <c r="F8" s="1">
        <v>42887</v>
      </c>
      <c r="G8" s="1">
        <v>42917</v>
      </c>
      <c r="H8" s="1">
        <v>42948</v>
      </c>
      <c r="I8" s="1">
        <v>42979</v>
      </c>
      <c r="J8" s="1">
        <v>43009</v>
      </c>
      <c r="K8" s="1">
        <v>43040</v>
      </c>
      <c r="L8" s="1">
        <v>43070</v>
      </c>
      <c r="M8" s="1">
        <v>43101</v>
      </c>
    </row>
    <row r="9" spans="1:13" x14ac:dyDescent="0.25">
      <c r="A9" s="2" t="s">
        <v>2</v>
      </c>
      <c r="B9" s="3">
        <f>'[15]February 2017'!$R$20+'[15]February 2017'!$R$19</f>
        <v>111</v>
      </c>
      <c r="C9" s="3">
        <f>'[73]16th Circuit 3.17'!$G$21</f>
        <v>114</v>
      </c>
      <c r="D9" s="3">
        <f>'[13]April 2017'!$R$20+'[13]April 2017'!$R$19</f>
        <v>112</v>
      </c>
      <c r="E9" s="3">
        <f>'[74]16th Circuit 5.17'!$G$21</f>
        <v>108</v>
      </c>
      <c r="F9" s="3">
        <f>'[74]16th Circuit 6.17'!$G$21</f>
        <v>108</v>
      </c>
      <c r="G9" s="3">
        <f>'[74]16th Circuit 7.17'!$G$21</f>
        <v>108</v>
      </c>
      <c r="H9" s="3">
        <f>'[74]16th Circuit 8.17'!$G$21</f>
        <v>108</v>
      </c>
      <c r="I9" s="3">
        <f>'[74]16th Circuit 9.17'!$G$21</f>
        <v>107</v>
      </c>
      <c r="J9" s="3">
        <f>'[74]16th Circuit 10.17'!$G$21</f>
        <v>109</v>
      </c>
      <c r="K9" s="3">
        <f>'[74]16th Circuit 11.17'!$G$21</f>
        <v>111</v>
      </c>
      <c r="L9" s="3">
        <f>'[74]16th Circuit 12.17'!$G$21</f>
        <v>112</v>
      </c>
      <c r="M9" s="3">
        <f>'[75]16th Circuit 1.18'!$G$21</f>
        <v>112</v>
      </c>
    </row>
    <row r="10" spans="1:13" x14ac:dyDescent="0.25">
      <c r="A10" s="2" t="s">
        <v>58</v>
      </c>
      <c r="B10" s="3">
        <f>'[15]February 2017'!$R$15+'[15]February 2017'!$R$16+'[15]February 2017'!$R$19</f>
        <v>90</v>
      </c>
      <c r="C10" s="3">
        <f>'[73]16th Circuit 3.17'!$G$16</f>
        <v>90</v>
      </c>
      <c r="D10" s="3">
        <f>'[13]April 2017'!$R$15+'[13]April 2017'!$R$16+'[13]April 2017'!$R$19</f>
        <v>88</v>
      </c>
      <c r="E10" s="3">
        <f>'[74]16th Circuit 5.17'!$G$16</f>
        <v>85</v>
      </c>
      <c r="F10" s="3">
        <f>'[74]16th Circuit 6.17'!$G$16</f>
        <v>85</v>
      </c>
      <c r="G10" s="3">
        <f>'[74]16th Circuit 7.17'!$G$16</f>
        <v>85</v>
      </c>
      <c r="H10" s="3">
        <f>'[74]16th Circuit 8.17'!$G$16</f>
        <v>85</v>
      </c>
      <c r="I10" s="3">
        <f>'[74]16th Circuit 9.17'!$G$16</f>
        <v>84</v>
      </c>
      <c r="J10" s="3">
        <f>'[74]16th Circuit 10.17'!$G$16</f>
        <v>82</v>
      </c>
      <c r="K10" s="3">
        <f>'[74]16th Circuit 11.17'!$G$16</f>
        <v>84</v>
      </c>
      <c r="L10" s="3">
        <f>'[74]16th Circuit 12.17'!$G$16</f>
        <v>85</v>
      </c>
      <c r="M10" s="3">
        <f>'[75]16th Circuit 1.18'!$G$16</f>
        <v>85</v>
      </c>
    </row>
    <row r="11" spans="1:13" x14ac:dyDescent="0.25">
      <c r="A11" s="2" t="s">
        <v>59</v>
      </c>
      <c r="B11" s="3">
        <f>'[15]February 2017'!$R$15</f>
        <v>57</v>
      </c>
      <c r="C11" s="3">
        <f>'[73]16th Circuit 3.17'!$H$16</f>
        <v>54</v>
      </c>
      <c r="D11" s="3">
        <f>'[13]April 2017'!$R$15</f>
        <v>54</v>
      </c>
      <c r="E11" s="3">
        <f>'[74]16th Circuit 5.17'!$H$16</f>
        <v>53</v>
      </c>
      <c r="F11" s="3">
        <f>'[74]16th Circuit 6.17'!$H$16</f>
        <v>51</v>
      </c>
      <c r="G11" s="3">
        <f>'[74]16th Circuit 7.17'!$H$16</f>
        <v>46</v>
      </c>
      <c r="H11" s="3">
        <f>'[74]16th Circuit 8.17'!$H$16</f>
        <v>49</v>
      </c>
      <c r="I11" s="3">
        <f>'[74]16th Circuit 9.17'!$H$16</f>
        <v>50</v>
      </c>
      <c r="J11" s="3">
        <f>'[74]16th Circuit 10.17'!$H$16</f>
        <v>51</v>
      </c>
      <c r="K11" s="3">
        <f>'[74]16th Circuit 11.17'!$H$16</f>
        <v>52</v>
      </c>
      <c r="L11" s="3">
        <f>'[74]16th Circuit 12.17'!$H$16</f>
        <v>53</v>
      </c>
      <c r="M11" s="3">
        <f>'[75]16th Circuit 1.18'!$H$16</f>
        <v>55</v>
      </c>
    </row>
    <row r="12" spans="1:13" x14ac:dyDescent="0.25">
      <c r="A12" s="2" t="s">
        <v>60</v>
      </c>
      <c r="B12" s="3">
        <f>'[15]February 2017'!$R$16+'[15]February 2017'!$R$19</f>
        <v>33</v>
      </c>
      <c r="C12" s="3">
        <f>'[73]16th Circuit 3.17'!$G$17</f>
        <v>36</v>
      </c>
      <c r="D12" s="3">
        <f>'[13]April 2017'!$R$16+'[13]April 2017'!$R$19</f>
        <v>34</v>
      </c>
      <c r="E12" s="3">
        <f>'[74]16th Circuit 5.17'!$G$17</f>
        <v>32</v>
      </c>
      <c r="F12" s="3">
        <f>'[74]16th Circuit 6.17'!$G$17</f>
        <v>34</v>
      </c>
      <c r="G12" s="3">
        <f>'[74]16th Circuit 7.17'!$G$17</f>
        <v>39</v>
      </c>
      <c r="H12" s="3">
        <f>'[74]16th Circuit 8.17'!$G$17</f>
        <v>36</v>
      </c>
      <c r="I12" s="3">
        <f>'[74]16th Circuit 9.17'!$G$17</f>
        <v>34</v>
      </c>
      <c r="J12" s="3">
        <f>'[74]16th Circuit 10.17'!$G$17</f>
        <v>31</v>
      </c>
      <c r="K12" s="3">
        <f>'[74]16th Circuit 11.17'!$G$17</f>
        <v>32</v>
      </c>
      <c r="L12" s="3">
        <f>'[74]16th Circuit 12.17'!$G$17</f>
        <v>32</v>
      </c>
      <c r="M12" s="3">
        <f>'[75]16th Circuit 1.18'!$G$17</f>
        <v>30</v>
      </c>
    </row>
    <row r="13" spans="1:13" x14ac:dyDescent="0.25">
      <c r="A13" s="2" t="s">
        <v>61</v>
      </c>
      <c r="B13">
        <f>'[16]6+ Months Inactive by County'!$C$72</f>
        <v>15</v>
      </c>
      <c r="C13">
        <f>'[17]6+ Months Inactive by County'!$C$72</f>
        <v>19</v>
      </c>
      <c r="D13">
        <f>'[18]6+ Months Inactive by County'!$C$72</f>
        <v>20</v>
      </c>
      <c r="E13">
        <f>'[19]6+ Months Inactive by County'!$C$72</f>
        <v>19</v>
      </c>
      <c r="F13">
        <f>'[20]6+ Months Inactive by County'!$C$72</f>
        <v>20</v>
      </c>
      <c r="G13">
        <f>'[21]6+ Months Inactive by County'!$G$27</f>
        <v>20</v>
      </c>
      <c r="H13">
        <f>'[22]6+ Months Inactive by County'!$G$27</f>
        <v>21</v>
      </c>
      <c r="I13">
        <f>'[23]6+ Months Inactive by County'!$G$27</f>
        <v>23</v>
      </c>
      <c r="J13">
        <f>'[24]6+ Months Inactive by County'!$G$27</f>
        <v>21</v>
      </c>
      <c r="K13">
        <f>'[25]6+ Months Inactive by County'!$G$27</f>
        <v>23</v>
      </c>
      <c r="L13">
        <f>'[26]6+ Months Inactive by County'!$G$27</f>
        <v>25</v>
      </c>
      <c r="M13">
        <f>'[27]6+ Months Inactive by County'!$G$27</f>
        <v>25</v>
      </c>
    </row>
    <row r="14" spans="1:13" x14ac:dyDescent="0.25">
      <c r="A14" s="2" t="s">
        <v>3</v>
      </c>
      <c r="B14" s="3">
        <f>'[15]February 2017'!$R$17</f>
        <v>21</v>
      </c>
      <c r="C14" s="3">
        <f>'[73]16th Circuit 3.17'!$H$18</f>
        <v>24</v>
      </c>
      <c r="D14" s="3">
        <f>'[13]April 2017'!$R$17</f>
        <v>24</v>
      </c>
      <c r="E14" s="3">
        <f>'[74]16th Circuit 5.17'!$H$18</f>
        <v>23</v>
      </c>
      <c r="F14" s="3">
        <f>'[74]16th Circuit 6.17'!$H$18</f>
        <v>23</v>
      </c>
      <c r="G14" s="3">
        <f>'[74]16th Circuit 7.17'!$H$18</f>
        <v>23</v>
      </c>
      <c r="H14" s="3">
        <f>'[74]16th Circuit 8.17'!$H$18</f>
        <v>23</v>
      </c>
      <c r="I14" s="3">
        <f>'[74]16th Circuit 9.17'!$H$18</f>
        <v>23</v>
      </c>
      <c r="J14" s="3">
        <f>'[74]16th Circuit 10.17'!$H$18</f>
        <v>27</v>
      </c>
      <c r="K14" s="3">
        <f>'[74]16th Circuit 11.17'!$H$18</f>
        <v>27</v>
      </c>
      <c r="L14" s="3">
        <f>'[74]16th Circuit 12.17'!$H$18</f>
        <v>27</v>
      </c>
      <c r="M14" s="3">
        <f>'[75]16th Circuit 1.18'!$H$18</f>
        <v>27</v>
      </c>
    </row>
    <row r="16" spans="1:13" s="2" customFormat="1" x14ac:dyDescent="0.25">
      <c r="B16" s="1">
        <v>42767</v>
      </c>
      <c r="C16" s="1">
        <v>42795</v>
      </c>
      <c r="D16" s="1">
        <v>42826</v>
      </c>
      <c r="E16" s="1">
        <v>42856</v>
      </c>
      <c r="F16" s="1">
        <v>42887</v>
      </c>
      <c r="G16" s="1">
        <v>42917</v>
      </c>
      <c r="H16" s="1">
        <v>42948</v>
      </c>
      <c r="I16" s="1">
        <v>42979</v>
      </c>
      <c r="J16" s="1">
        <v>43009</v>
      </c>
      <c r="K16" s="1">
        <v>43040</v>
      </c>
      <c r="L16" s="1">
        <v>43070</v>
      </c>
      <c r="M16" s="1">
        <v>43101</v>
      </c>
    </row>
    <row r="17" spans="1:13" x14ac:dyDescent="0.25">
      <c r="A17" s="2" t="s">
        <v>4</v>
      </c>
      <c r="B17" s="3">
        <f>'[15]February 2017'!$R$18</f>
        <v>0</v>
      </c>
      <c r="C17" s="3">
        <f>'[73]16th Circuit 3.17'!$H$19</f>
        <v>2</v>
      </c>
      <c r="D17" s="3">
        <f>'[13]April 2017'!$R$18</f>
        <v>0</v>
      </c>
      <c r="E17" s="3">
        <f>'[74]16th Circuit 5.17'!$H$19</f>
        <v>0</v>
      </c>
      <c r="F17" s="3">
        <f>'[74]16th Circuit 6.17'!$H$19</f>
        <v>0</v>
      </c>
      <c r="G17" s="3">
        <f>'[74]16th Circuit 7.17'!$H$19</f>
        <v>4</v>
      </c>
      <c r="H17" s="3">
        <f>'[74]16th Circuit 8.17'!$H$19</f>
        <v>0</v>
      </c>
      <c r="I17" s="3">
        <f>'[74]16th Circuit 9.17'!$H$19</f>
        <v>0</v>
      </c>
      <c r="J17" s="3">
        <f>'[74]16th Circuit 10.17'!$H$19</f>
        <v>1</v>
      </c>
      <c r="K17" s="3">
        <f>'[74]16th Circuit 11.17'!$H$19</f>
        <v>2</v>
      </c>
      <c r="L17" s="3">
        <f>'[74]16th Circuit 12.17'!$H$19</f>
        <v>3</v>
      </c>
      <c r="M17" s="3">
        <f>'[75]16th Circuit 1.18'!$H$19</f>
        <v>0</v>
      </c>
    </row>
    <row r="18" spans="1:13" x14ac:dyDescent="0.25">
      <c r="A18" s="2" t="s">
        <v>5</v>
      </c>
      <c r="B18" s="3">
        <f>'[15]February 2017'!$R$19</f>
        <v>1</v>
      </c>
      <c r="C18" s="3">
        <f>'[73]16th Circuit 3.17'!$H$20</f>
        <v>3</v>
      </c>
      <c r="D18" s="3">
        <f>'[13]April 2017'!$R$19</f>
        <v>1</v>
      </c>
      <c r="E18" s="3">
        <f>'[74]16th Circuit 5.17'!$H$20</f>
        <v>0</v>
      </c>
      <c r="F18" s="3">
        <f>'[74]16th Circuit 6.17'!$H$20</f>
        <v>2</v>
      </c>
      <c r="G18" s="3">
        <f>'[74]16th Circuit 7.17'!$H$20</f>
        <v>0</v>
      </c>
      <c r="H18" s="3">
        <f>'[74]16th Circuit 8.17'!$H$20</f>
        <v>1</v>
      </c>
      <c r="I18" s="3">
        <f>'[74]16th Circuit 9.17'!$H$20</f>
        <v>0</v>
      </c>
      <c r="J18" s="3">
        <f>'[74]16th Circuit 10.17'!$H$20</f>
        <v>1</v>
      </c>
      <c r="K18" s="3">
        <f>'[74]16th Circuit 11.17'!$H$20</f>
        <v>2</v>
      </c>
      <c r="L18" s="3">
        <f>'[74]16th Circuit 12.17'!$H$20</f>
        <v>0</v>
      </c>
      <c r="M18" s="3">
        <f>'[75]16th Circuit 1.18'!$H$20</f>
        <v>0</v>
      </c>
    </row>
  </sheetData>
  <pageMargins left="0.25" right="0.25" top="0.75" bottom="0.75" header="0.3" footer="0.3"/>
  <pageSetup scale="91" orientation="landscape" r:id="rId1"/>
  <headerFooter>
    <oddHeader>&amp;C&amp;"-,Bold"Circuit 16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710937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2:15" x14ac:dyDescent="0.25">
      <c r="B2" s="2" t="s">
        <v>49</v>
      </c>
      <c r="N2" s="17" t="str">
        <f>'Statewide Charts FY 17-18'!N2</f>
        <v>January 2018</v>
      </c>
    </row>
    <row r="3" spans="2:15" x14ac:dyDescent="0.25">
      <c r="B3" s="2"/>
    </row>
    <row r="24" spans="2:14" x14ac:dyDescent="0.25">
      <c r="B24" s="2" t="str">
        <f>B2</f>
        <v>Circuit 16</v>
      </c>
      <c r="N24" s="17" t="str">
        <f>'Statewide Charts FY 17-18'!N2</f>
        <v>January 2018</v>
      </c>
    </row>
    <row r="25" spans="2:14" x14ac:dyDescent="0.25">
      <c r="B25" s="2"/>
    </row>
    <row r="46" spans="2:14" x14ac:dyDescent="0.25">
      <c r="B46" s="2" t="str">
        <f>B2</f>
        <v>Circuit 16</v>
      </c>
      <c r="N46" s="17" t="str">
        <f>'Statewide Charts FY 17-18'!N2</f>
        <v>January 2018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6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M18"/>
  <sheetViews>
    <sheetView view="pageLayout" zoomScaleNormal="100" workbookViewId="0">
      <selection activeCell="M2" sqref="M2"/>
    </sheetView>
  </sheetViews>
  <sheetFormatPr defaultRowHeight="15" x14ac:dyDescent="0.25"/>
  <cols>
    <col min="1" max="1" width="43.7109375" style="2" bestFit="1" customWidth="1"/>
    <col min="2" max="2" width="7.140625" customWidth="1"/>
    <col min="3" max="3" width="7.28515625" bestFit="1" customWidth="1"/>
    <col min="4" max="4" width="6.85546875" bestFit="1" customWidth="1"/>
    <col min="5" max="5" width="7.5703125" bestFit="1" customWidth="1"/>
    <col min="6" max="6" width="6.7109375" bestFit="1" customWidth="1"/>
    <col min="7" max="7" width="6.140625" bestFit="1" customWidth="1"/>
    <col min="8" max="8" width="7.140625" bestFit="1" customWidth="1"/>
    <col min="9" max="13" width="7.140625" customWidth="1"/>
  </cols>
  <sheetData>
    <row r="1" spans="1:13" s="2" customFormat="1" x14ac:dyDescent="0.25">
      <c r="B1" s="1">
        <v>42767</v>
      </c>
      <c r="C1" s="1">
        <v>42795</v>
      </c>
      <c r="D1" s="1">
        <v>42826</v>
      </c>
      <c r="E1" s="1">
        <v>42856</v>
      </c>
      <c r="F1" s="1">
        <v>42887</v>
      </c>
      <c r="G1" s="1">
        <v>42917</v>
      </c>
      <c r="H1" s="1">
        <v>42948</v>
      </c>
      <c r="I1" s="1">
        <v>42979</v>
      </c>
      <c r="J1" s="1">
        <v>43009</v>
      </c>
      <c r="K1" s="1">
        <v>43040</v>
      </c>
      <c r="L1" s="1">
        <v>43070</v>
      </c>
      <c r="M1" s="1">
        <v>43101</v>
      </c>
    </row>
    <row r="2" spans="1:13" x14ac:dyDescent="0.25">
      <c r="A2" s="2" t="s">
        <v>31</v>
      </c>
      <c r="B2" s="3">
        <f>[1]Sheet1!$R$110</f>
        <v>3273</v>
      </c>
      <c r="C2" s="3">
        <f>[2]Sheet1!$R$110</f>
        <v>3184</v>
      </c>
      <c r="D2" s="3">
        <f>[3]Sheet1!$R$110</f>
        <v>3189</v>
      </c>
      <c r="E2" s="3">
        <f>[4]Sheet1!$S$93</f>
        <v>3214</v>
      </c>
      <c r="F2" s="3">
        <f>[5]Sheet1!$S$93</f>
        <v>3178</v>
      </c>
      <c r="G2" s="3">
        <f>[6]Sheet1!$S$93</f>
        <v>3137</v>
      </c>
      <c r="H2" s="3">
        <f>[7]Sheet1!$S$93</f>
        <v>3176</v>
      </c>
      <c r="I2" s="3">
        <f>[8]Sheet1!$S$93</f>
        <v>3117</v>
      </c>
      <c r="J2" s="3">
        <f>[9]Sheet1!$S$93</f>
        <v>3073</v>
      </c>
      <c r="K2" s="3">
        <f>[10]Sheet1!$S$93</f>
        <v>2985</v>
      </c>
      <c r="L2" s="3">
        <f>[11]Sheet1!$S$93</f>
        <v>3011</v>
      </c>
      <c r="M2" s="3">
        <f>[12]Sheet1!$S$93</f>
        <v>2925</v>
      </c>
    </row>
    <row r="3" spans="1:13" x14ac:dyDescent="0.25">
      <c r="A3" s="2" t="s">
        <v>0</v>
      </c>
      <c r="B3" s="3">
        <f>'[15]February 2017'!$S$7</f>
        <v>2654</v>
      </c>
      <c r="C3" s="3">
        <f>'[76]17th Circuit 3.17'!$B$7</f>
        <v>2654</v>
      </c>
      <c r="D3" s="3">
        <f>'[13]April 2017'!$S$7</f>
        <v>2661</v>
      </c>
      <c r="E3" s="3">
        <f>'[77]17th Circuit 5.17'!$B$7</f>
        <v>2653</v>
      </c>
      <c r="F3" s="3">
        <f>'[77]17th Circuit 6.17'!$B$7</f>
        <v>2629</v>
      </c>
      <c r="G3" s="3">
        <f>'[77]17th Circuit 7.17'!$B$7</f>
        <v>2581</v>
      </c>
      <c r="H3" s="3">
        <f>'[77]17th Circuit 8.17'!$B$7</f>
        <v>2631</v>
      </c>
      <c r="I3" s="3">
        <f>'[77]17th Circuit 9.17'!$B$7</f>
        <v>2598</v>
      </c>
      <c r="J3" s="3">
        <f>'[77]17th Circuit 10.17'!$B$7</f>
        <v>2583</v>
      </c>
      <c r="K3" s="3">
        <f>'[77]17th Circuit 11.17'!$B$7</f>
        <v>2553</v>
      </c>
      <c r="L3" s="3">
        <f>'[77]17th Circuit 12.17'!$B$7</f>
        <v>2567</v>
      </c>
      <c r="M3" s="3">
        <f>'[78]17th Circuit 1.18'!$B$7</f>
        <v>2536</v>
      </c>
    </row>
    <row r="4" spans="1:13" x14ac:dyDescent="0.25">
      <c r="A4" s="2" t="s">
        <v>1</v>
      </c>
      <c r="B4" s="3">
        <f>'[15]February 2017'!$S$11+'[15]February 2017'!$S$13</f>
        <v>1364</v>
      </c>
      <c r="C4" s="3">
        <f>'[76]17th Circuit 3.17'!$B$16</f>
        <v>1337</v>
      </c>
      <c r="D4" s="3">
        <f>'[13]April 2017'!$S$11+'[13]April 2017'!$S$13</f>
        <v>1317</v>
      </c>
      <c r="E4" s="3">
        <f>'[77]17th Circuit 5.17'!$B$16</f>
        <v>1306</v>
      </c>
      <c r="F4" s="3">
        <f>'[77]17th Circuit 6.17'!$B$16</f>
        <v>1276</v>
      </c>
      <c r="G4" s="3">
        <f>'[77]17th Circuit 7.17'!$B$16</f>
        <v>1234</v>
      </c>
      <c r="H4" s="3">
        <f>'[77]17th Circuit 8.17'!$B$16</f>
        <v>1321</v>
      </c>
      <c r="I4" s="3">
        <f>'[77]17th Circuit 9.17'!$B$16</f>
        <v>1271</v>
      </c>
      <c r="J4" s="3">
        <f>'[77]17th Circuit 10.17'!$B$16</f>
        <v>1297</v>
      </c>
      <c r="K4" s="3">
        <f>'[77]17th Circuit 11.17'!$B$16</f>
        <v>1285</v>
      </c>
      <c r="L4" s="3">
        <f>'[77]17th Circuit 12.17'!$B$16</f>
        <v>1259</v>
      </c>
      <c r="M4" s="3">
        <f>'[78]17th Circuit 1.18'!$B$16</f>
        <v>1268</v>
      </c>
    </row>
    <row r="5" spans="1:13" x14ac:dyDescent="0.25">
      <c r="A5" s="2" t="s">
        <v>6</v>
      </c>
      <c r="B5" s="3">
        <f>'[15]February 2017'!$S$9</f>
        <v>1276</v>
      </c>
      <c r="C5" s="3">
        <f>'[76]17th Circuit 3.17'!$B$9</f>
        <v>1298</v>
      </c>
      <c r="D5" s="3">
        <f>'[13]April 2017'!$S$9</f>
        <v>1331</v>
      </c>
      <c r="E5" s="3">
        <f>'[77]17th Circuit 5.17'!$B$9</f>
        <v>1336</v>
      </c>
      <c r="F5" s="3">
        <f>'[77]17th Circuit 6.17'!$B$9</f>
        <v>1334</v>
      </c>
      <c r="G5" s="3">
        <f>'[77]17th Circuit 7.17'!$B$9</f>
        <v>1327</v>
      </c>
      <c r="H5" s="3">
        <f>'[77]17th Circuit 8.17'!$B$9</f>
        <v>1292</v>
      </c>
      <c r="I5" s="3">
        <f>'[77]17th Circuit 9.17'!$B$9</f>
        <v>1310</v>
      </c>
      <c r="J5" s="3">
        <f>'[77]17th Circuit 10.17'!$B$9</f>
        <v>1275</v>
      </c>
      <c r="K5" s="3">
        <f>'[77]17th Circuit 11.17'!$B$9</f>
        <v>1252</v>
      </c>
      <c r="L5" s="3">
        <f>'[77]17th Circuit 12.17'!$B$9</f>
        <v>1292</v>
      </c>
      <c r="M5" s="3">
        <f>'[78]17th Circuit 1.18'!$B$9</f>
        <v>1242</v>
      </c>
    </row>
    <row r="6" spans="1:13" x14ac:dyDescent="0.25">
      <c r="A6" s="2" t="s">
        <v>7</v>
      </c>
      <c r="B6" s="3">
        <f t="shared" ref="B6:M6" si="0">B3-(B4+B5)</f>
        <v>14</v>
      </c>
      <c r="C6" s="3">
        <f t="shared" si="0"/>
        <v>19</v>
      </c>
      <c r="D6" s="3">
        <f t="shared" si="0"/>
        <v>13</v>
      </c>
      <c r="E6" s="3">
        <f t="shared" si="0"/>
        <v>11</v>
      </c>
      <c r="F6" s="3">
        <f t="shared" si="0"/>
        <v>19</v>
      </c>
      <c r="G6" s="3">
        <f t="shared" si="0"/>
        <v>20</v>
      </c>
      <c r="H6" s="3">
        <f t="shared" si="0"/>
        <v>18</v>
      </c>
      <c r="I6" s="3">
        <f t="shared" si="0"/>
        <v>17</v>
      </c>
      <c r="J6" s="3">
        <f t="shared" si="0"/>
        <v>11</v>
      </c>
      <c r="K6" s="3">
        <f t="shared" si="0"/>
        <v>16</v>
      </c>
      <c r="L6" s="3">
        <f t="shared" si="0"/>
        <v>16</v>
      </c>
      <c r="M6" s="3">
        <f t="shared" si="0"/>
        <v>26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42767</v>
      </c>
      <c r="C8" s="1">
        <v>42795</v>
      </c>
      <c r="D8" s="1">
        <v>42826</v>
      </c>
      <c r="E8" s="1">
        <v>42856</v>
      </c>
      <c r="F8" s="1">
        <v>42887</v>
      </c>
      <c r="G8" s="1">
        <v>42917</v>
      </c>
      <c r="H8" s="1">
        <v>42948</v>
      </c>
      <c r="I8" s="1">
        <v>42979</v>
      </c>
      <c r="J8" s="1">
        <v>43009</v>
      </c>
      <c r="K8" s="1">
        <v>43040</v>
      </c>
      <c r="L8" s="1">
        <v>43070</v>
      </c>
      <c r="M8" s="1">
        <v>43101</v>
      </c>
    </row>
    <row r="9" spans="1:13" x14ac:dyDescent="0.25">
      <c r="A9" s="2" t="s">
        <v>2</v>
      </c>
      <c r="B9" s="3">
        <f>'[15]February 2017'!$S$20+'[15]February 2017'!$S$19</f>
        <v>805</v>
      </c>
      <c r="C9" s="3">
        <f>'[76]17th Circuit 3.17'!$G$21</f>
        <v>824</v>
      </c>
      <c r="D9" s="3">
        <f>'[13]April 2017'!$S$20+'[13]April 2017'!$S$19</f>
        <v>824</v>
      </c>
      <c r="E9" s="3">
        <f>'[77]17th Circuit 5.17'!$G$21</f>
        <v>835</v>
      </c>
      <c r="F9" s="3">
        <f>'[77]17th Circuit 6.17'!$G$21</f>
        <v>840</v>
      </c>
      <c r="G9" s="3">
        <f>'[77]17th Circuit 7.17'!$G$21</f>
        <v>851</v>
      </c>
      <c r="H9" s="3">
        <f>'[77]17th Circuit 8.17'!$G$21</f>
        <v>846</v>
      </c>
      <c r="I9" s="3">
        <f>'[77]17th Circuit 9.17'!$G$21</f>
        <v>835</v>
      </c>
      <c r="J9" s="3">
        <f>'[77]17th Circuit 10.17'!$G$21</f>
        <v>853</v>
      </c>
      <c r="K9" s="3">
        <f>'[77]17th Circuit 11.17'!$G$21</f>
        <v>850</v>
      </c>
      <c r="L9" s="3">
        <f>'[77]17th Circuit 12.17'!$G$21</f>
        <v>844</v>
      </c>
      <c r="M9" s="3">
        <f>'[78]17th Circuit 1.18'!$G$21</f>
        <v>850</v>
      </c>
    </row>
    <row r="10" spans="1:13" x14ac:dyDescent="0.25">
      <c r="A10" s="2" t="s">
        <v>58</v>
      </c>
      <c r="B10" s="3">
        <f>'[15]February 2017'!$S$15+'[15]February 2017'!$S$16+'[15]February 2017'!$S$19</f>
        <v>743</v>
      </c>
      <c r="C10" s="3">
        <f>'[76]17th Circuit 3.17'!$G$16</f>
        <v>763</v>
      </c>
      <c r="D10" s="3">
        <f>'[13]April 2017'!$S$15+'[13]April 2017'!$S$16+'[13]April 2017'!$S$19</f>
        <v>763</v>
      </c>
      <c r="E10" s="3">
        <f>'[77]17th Circuit 5.17'!$G$16</f>
        <v>774</v>
      </c>
      <c r="F10" s="3">
        <f>'[77]17th Circuit 6.17'!$G$16</f>
        <v>779</v>
      </c>
      <c r="G10" s="3">
        <f>'[77]17th Circuit 7.17'!$G$16</f>
        <v>793</v>
      </c>
      <c r="H10" s="3">
        <f>'[77]17th Circuit 8.17'!$G$16</f>
        <v>788</v>
      </c>
      <c r="I10" s="3">
        <f>'[77]17th Circuit 9.17'!$G$16</f>
        <v>778</v>
      </c>
      <c r="J10" s="3">
        <f>'[77]17th Circuit 10.17'!$G$16</f>
        <v>795</v>
      </c>
      <c r="K10" s="3">
        <f>'[77]17th Circuit 11.17'!$G$16</f>
        <v>793</v>
      </c>
      <c r="L10" s="3">
        <f>'[77]17th Circuit 12.17'!$G$16</f>
        <v>786</v>
      </c>
      <c r="M10" s="3">
        <f>'[78]17th Circuit 1.18'!$G$16</f>
        <v>792</v>
      </c>
    </row>
    <row r="11" spans="1:13" x14ac:dyDescent="0.25">
      <c r="A11" s="2" t="s">
        <v>59</v>
      </c>
      <c r="B11" s="3">
        <f>'[15]February 2017'!$S$15</f>
        <v>542</v>
      </c>
      <c r="C11" s="3">
        <f>'[76]17th Circuit 3.17'!$H$16</f>
        <v>548</v>
      </c>
      <c r="D11" s="3">
        <f>'[13]April 2017'!$S$15</f>
        <v>536</v>
      </c>
      <c r="E11" s="3">
        <f>'[77]17th Circuit 5.17'!$H$16</f>
        <v>536</v>
      </c>
      <c r="F11" s="3">
        <f>'[77]17th Circuit 6.17'!$H$16</f>
        <v>527</v>
      </c>
      <c r="G11" s="3">
        <f>'[77]17th Circuit 7.17'!$H$16</f>
        <v>517</v>
      </c>
      <c r="H11" s="3">
        <f>'[77]17th Circuit 8.17'!$H$16</f>
        <v>534</v>
      </c>
      <c r="I11" s="3">
        <f>'[77]17th Circuit 9.17'!$H$16</f>
        <v>513</v>
      </c>
      <c r="J11" s="3">
        <f>'[77]17th Circuit 10.17'!$H$16</f>
        <v>520</v>
      </c>
      <c r="K11" s="3">
        <f>'[77]17th Circuit 11.17'!$H$16</f>
        <v>522</v>
      </c>
      <c r="L11" s="3">
        <f>'[77]17th Circuit 12.17'!$H$16</f>
        <v>520</v>
      </c>
      <c r="M11" s="3">
        <f>'[78]17th Circuit 1.18'!$H$16</f>
        <v>522</v>
      </c>
    </row>
    <row r="12" spans="1:13" x14ac:dyDescent="0.25">
      <c r="A12" s="2" t="s">
        <v>60</v>
      </c>
      <c r="B12" s="3">
        <f>'[15]February 2017'!$S$16+'[15]February 2017'!$S$19</f>
        <v>201</v>
      </c>
      <c r="C12" s="3">
        <f>'[76]17th Circuit 3.17'!$G$17</f>
        <v>215</v>
      </c>
      <c r="D12" s="3">
        <f>'[13]April 2017'!$S$16+'[13]April 2017'!$S$19</f>
        <v>227</v>
      </c>
      <c r="E12" s="3">
        <f>'[77]17th Circuit 5.17'!$G$17</f>
        <v>238</v>
      </c>
      <c r="F12" s="3">
        <f>'[77]17th Circuit 6.17'!$G$17</f>
        <v>252</v>
      </c>
      <c r="G12" s="3">
        <f>'[77]17th Circuit 7.17'!$G$17</f>
        <v>276</v>
      </c>
      <c r="H12" s="3">
        <f>'[77]17th Circuit 8.17'!$G$17</f>
        <v>254</v>
      </c>
      <c r="I12" s="3">
        <f>'[77]17th Circuit 9.17'!$G$17</f>
        <v>265</v>
      </c>
      <c r="J12" s="3">
        <f>'[77]17th Circuit 10.17'!$G$17</f>
        <v>275</v>
      </c>
      <c r="K12" s="3">
        <f>'[77]17th Circuit 11.17'!$G$17</f>
        <v>271</v>
      </c>
      <c r="L12" s="3">
        <f>'[77]17th Circuit 12.17'!$G$17</f>
        <v>266</v>
      </c>
      <c r="M12" s="3">
        <f>'[78]17th Circuit 1.18'!$G$17</f>
        <v>270</v>
      </c>
    </row>
    <row r="13" spans="1:13" x14ac:dyDescent="0.25">
      <c r="A13" s="2" t="s">
        <v>61</v>
      </c>
      <c r="B13">
        <f>'[16]6+ Months Inactive by County'!$C$74</f>
        <v>81</v>
      </c>
      <c r="C13">
        <f>'[17]6+ Months Inactive by County'!$C$74</f>
        <v>86</v>
      </c>
      <c r="D13">
        <f>'[18]6+ Months Inactive by County'!$C$74</f>
        <v>96</v>
      </c>
      <c r="E13">
        <f>'[19]6+ Months Inactive by County'!$C$74</f>
        <v>100</v>
      </c>
      <c r="F13">
        <f>'[20]6+ Months Inactive by County'!$C$74</f>
        <v>106</v>
      </c>
      <c r="G13">
        <f>'[21]6+ Months Inactive by County'!$G$29</f>
        <v>104</v>
      </c>
      <c r="H13">
        <f>'[22]6+ Months Inactive by County'!$G$29</f>
        <v>121</v>
      </c>
      <c r="I13">
        <f>'[23]6+ Months Inactive by County'!$G$29</f>
        <v>133</v>
      </c>
      <c r="J13">
        <f>'[24]6+ Months Inactive by County'!$G$29</f>
        <v>143</v>
      </c>
      <c r="K13">
        <f>'[25]6+ Months Inactive by County'!$G$29</f>
        <v>162</v>
      </c>
      <c r="L13">
        <f>'[26]6+ Months Inactive by County'!$G$29</f>
        <v>165</v>
      </c>
      <c r="M13">
        <f>'[27]6+ Months Inactive by County'!$G$29</f>
        <v>161</v>
      </c>
    </row>
    <row r="14" spans="1:13" x14ac:dyDescent="0.25">
      <c r="A14" s="2" t="s">
        <v>3</v>
      </c>
      <c r="B14" s="3">
        <f>'[15]February 2017'!$S$17</f>
        <v>62</v>
      </c>
      <c r="C14" s="3">
        <f>'[76]17th Circuit 3.17'!$H$18</f>
        <v>61</v>
      </c>
      <c r="D14" s="3">
        <f>'[13]April 2017'!$S$17</f>
        <v>61</v>
      </c>
      <c r="E14" s="3">
        <f>'[77]17th Circuit 5.17'!$H$18</f>
        <v>61</v>
      </c>
      <c r="F14" s="3">
        <f>'[77]17th Circuit 6.17'!$H$18</f>
        <v>61</v>
      </c>
      <c r="G14" s="3">
        <f>'[77]17th Circuit 7.17'!$H$18</f>
        <v>58</v>
      </c>
      <c r="H14" s="3">
        <f>'[77]17th Circuit 8.17'!$H$18</f>
        <v>58</v>
      </c>
      <c r="I14" s="3">
        <f>'[77]17th Circuit 9.17'!$H$18</f>
        <v>57</v>
      </c>
      <c r="J14" s="3">
        <f>'[77]17th Circuit 10.17'!$H$18</f>
        <v>58</v>
      </c>
      <c r="K14" s="3">
        <f>'[77]17th Circuit 11.17'!$H$18</f>
        <v>57</v>
      </c>
      <c r="L14" s="3">
        <f>'[77]17th Circuit 12.17'!$H$18</f>
        <v>58</v>
      </c>
      <c r="M14" s="3">
        <f>'[78]17th Circuit 1.18'!$H$18</f>
        <v>58</v>
      </c>
    </row>
    <row r="16" spans="1:13" s="2" customFormat="1" x14ac:dyDescent="0.25">
      <c r="B16" s="1">
        <v>42767</v>
      </c>
      <c r="C16" s="1">
        <v>42795</v>
      </c>
      <c r="D16" s="1">
        <v>42826</v>
      </c>
      <c r="E16" s="1">
        <v>42856</v>
      </c>
      <c r="F16" s="1">
        <v>42887</v>
      </c>
      <c r="G16" s="1">
        <v>42917</v>
      </c>
      <c r="H16" s="1">
        <v>42948</v>
      </c>
      <c r="I16" s="1">
        <v>42979</v>
      </c>
      <c r="J16" s="1">
        <v>43009</v>
      </c>
      <c r="K16" s="1">
        <v>43040</v>
      </c>
      <c r="L16" s="1">
        <v>43070</v>
      </c>
      <c r="M16" s="1">
        <v>43101</v>
      </c>
    </row>
    <row r="17" spans="1:13" x14ac:dyDescent="0.25">
      <c r="A17" s="2" t="s">
        <v>4</v>
      </c>
      <c r="B17" s="3">
        <f>'[15]February 2017'!$S$18</f>
        <v>18</v>
      </c>
      <c r="C17" s="3">
        <f>'[76]17th Circuit 3.17'!$H$19</f>
        <v>18</v>
      </c>
      <c r="D17" s="3">
        <f>'[13]April 2017'!$S$18</f>
        <v>17</v>
      </c>
      <c r="E17" s="3">
        <f>'[77]17th Circuit 5.17'!$H$19</f>
        <v>18</v>
      </c>
      <c r="F17" s="3">
        <f>'[77]17th Circuit 6.17'!$H$19</f>
        <v>17</v>
      </c>
      <c r="G17" s="3">
        <f>'[77]17th Circuit 7.17'!$H$19</f>
        <v>23</v>
      </c>
      <c r="H17" s="3">
        <f>'[77]17th Circuit 8.17'!$H$19</f>
        <v>17</v>
      </c>
      <c r="I17" s="3">
        <f>'[77]17th Circuit 9.17'!$H$19</f>
        <v>3</v>
      </c>
      <c r="J17" s="3">
        <f>'[77]17th Circuit 10.17'!$H$19</f>
        <v>20</v>
      </c>
      <c r="K17" s="3">
        <f>'[77]17th Circuit 11.17'!$H$19</f>
        <v>20</v>
      </c>
      <c r="L17" s="3">
        <f>'[77]17th Circuit 12.17'!$H$19</f>
        <v>14</v>
      </c>
      <c r="M17" s="3">
        <f>'[78]17th Circuit 1.18'!$H$19</f>
        <v>19</v>
      </c>
    </row>
    <row r="18" spans="1:13" x14ac:dyDescent="0.25">
      <c r="A18" s="2" t="s">
        <v>5</v>
      </c>
      <c r="B18" s="3">
        <f>'[15]February 2017'!$S$19</f>
        <v>10</v>
      </c>
      <c r="C18" s="3">
        <f>'[76]17th Circuit 3.17'!$H$20</f>
        <v>16</v>
      </c>
      <c r="D18" s="3">
        <f>'[13]April 2017'!$S$19</f>
        <v>11</v>
      </c>
      <c r="E18" s="3">
        <f>'[77]17th Circuit 5.17'!$H$20</f>
        <v>13</v>
      </c>
      <c r="F18" s="3">
        <f>'[77]17th Circuit 6.17'!$H$20</f>
        <v>10</v>
      </c>
      <c r="G18" s="3">
        <f>'[77]17th Circuit 7.17'!$H$20</f>
        <v>22</v>
      </c>
      <c r="H18" s="3">
        <f>'[77]17th Circuit 8.17'!$H$20</f>
        <v>10</v>
      </c>
      <c r="I18" s="3">
        <f>'[77]17th Circuit 9.17'!$H$20</f>
        <v>2</v>
      </c>
      <c r="J18" s="3">
        <f>'[77]17th Circuit 10.17'!$H$20</f>
        <v>21</v>
      </c>
      <c r="K18" s="3">
        <f>'[77]17th Circuit 11.17'!$H$20</f>
        <v>15</v>
      </c>
      <c r="L18" s="3">
        <f>'[77]17th Circuit 12.17'!$H$20</f>
        <v>8</v>
      </c>
      <c r="M18" s="3">
        <f>'[78]17th Circuit 1.18'!$H$20</f>
        <v>17</v>
      </c>
    </row>
  </sheetData>
  <pageMargins left="0.25" right="0.25" top="0.75" bottom="0.75" header="0.3" footer="0.3"/>
  <pageSetup scale="91" orientation="landscape" r:id="rId1"/>
  <headerFooter>
    <oddHeader>&amp;C&amp;"-,Bold"Circuit 17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2:15" x14ac:dyDescent="0.25">
      <c r="B2" s="2" t="s">
        <v>53</v>
      </c>
      <c r="N2" s="17" t="str">
        <f>'Statewide Charts FY 17-18'!N2</f>
        <v>January 2018</v>
      </c>
    </row>
    <row r="24" spans="2:14" x14ac:dyDescent="0.25">
      <c r="B24" s="2" t="str">
        <f>B2</f>
        <v>Circuit 17</v>
      </c>
      <c r="N24" s="17" t="str">
        <f>'Statewide Charts FY 17-18'!N2</f>
        <v>January 2018</v>
      </c>
    </row>
    <row r="46" spans="2:14" x14ac:dyDescent="0.25">
      <c r="B46" s="2" t="str">
        <f>B2</f>
        <v>Circuit 17</v>
      </c>
      <c r="N46" s="17" t="str">
        <f>'Statewide Charts FY 17-18'!N2</f>
        <v>January 2018</v>
      </c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M18"/>
  <sheetViews>
    <sheetView view="pageLayout" zoomScaleNormal="100" workbookViewId="0">
      <selection activeCell="M2" sqref="M2"/>
    </sheetView>
  </sheetViews>
  <sheetFormatPr defaultRowHeight="15" x14ac:dyDescent="0.25"/>
  <cols>
    <col min="1" max="1" width="43.7109375" style="2" bestFit="1" customWidth="1"/>
    <col min="2" max="2" width="7.140625" customWidth="1"/>
    <col min="3" max="3" width="7.28515625" bestFit="1" customWidth="1"/>
    <col min="4" max="4" width="6.85546875" bestFit="1" customWidth="1"/>
    <col min="5" max="5" width="7.5703125" bestFit="1" customWidth="1"/>
    <col min="6" max="6" width="6.7109375" bestFit="1" customWidth="1"/>
    <col min="7" max="7" width="6.140625" bestFit="1" customWidth="1"/>
    <col min="8" max="8" width="7.140625" bestFit="1" customWidth="1"/>
    <col min="9" max="13" width="7.140625" customWidth="1"/>
  </cols>
  <sheetData>
    <row r="1" spans="1:13" s="2" customFormat="1" x14ac:dyDescent="0.25">
      <c r="B1" s="1">
        <v>42767</v>
      </c>
      <c r="C1" s="1">
        <v>42795</v>
      </c>
      <c r="D1" s="1">
        <v>42826</v>
      </c>
      <c r="E1" s="1">
        <v>42856</v>
      </c>
      <c r="F1" s="1">
        <v>42887</v>
      </c>
      <c r="G1" s="1">
        <v>42917</v>
      </c>
      <c r="H1" s="1">
        <v>42948</v>
      </c>
      <c r="I1" s="1">
        <v>42979</v>
      </c>
      <c r="J1" s="1">
        <v>43009</v>
      </c>
      <c r="K1" s="1">
        <v>43040</v>
      </c>
      <c r="L1" s="1">
        <v>43070</v>
      </c>
      <c r="M1" s="1">
        <v>43101</v>
      </c>
    </row>
    <row r="2" spans="1:13" x14ac:dyDescent="0.25">
      <c r="A2" s="2" t="s">
        <v>31</v>
      </c>
      <c r="B2" s="3">
        <f>[1]Sheet1!$R$115</f>
        <v>1607</v>
      </c>
      <c r="C2" s="3">
        <f>[2]Sheet1!$R$115</f>
        <v>1582</v>
      </c>
      <c r="D2" s="3">
        <f>[3]Sheet1!$R$115</f>
        <v>1558</v>
      </c>
      <c r="E2" s="3">
        <f>[4]Sheet1!$S$97</f>
        <v>1563</v>
      </c>
      <c r="F2" s="3">
        <f>[5]Sheet1!$S$97</f>
        <v>1523</v>
      </c>
      <c r="G2" s="3">
        <f>[6]Sheet1!$S$97</f>
        <v>1546</v>
      </c>
      <c r="H2" s="3">
        <f>[7]Sheet1!$S$97</f>
        <v>1576</v>
      </c>
      <c r="I2" s="3">
        <f>[8]Sheet1!$S$97</f>
        <v>1558</v>
      </c>
      <c r="J2" s="3">
        <f>[9]Sheet1!$S$97</f>
        <v>1519</v>
      </c>
      <c r="K2" s="3">
        <f>[10]Sheet1!$S$97</f>
        <v>1495</v>
      </c>
      <c r="L2" s="3">
        <f>[11]Sheet1!$S$97</f>
        <v>1507</v>
      </c>
      <c r="M2" s="3">
        <f>[12]Sheet1!$S$97</f>
        <v>1466</v>
      </c>
    </row>
    <row r="3" spans="1:13" x14ac:dyDescent="0.25">
      <c r="A3" s="2" t="s">
        <v>0</v>
      </c>
      <c r="B3" s="3">
        <f>'[15]February 2017'!$T$7</f>
        <v>1570</v>
      </c>
      <c r="C3" s="3">
        <f>'[79]18th Circuit Summary 3.17'!$B$7</f>
        <v>1557</v>
      </c>
      <c r="D3" s="3">
        <f>'[13]April 2017'!$T$7</f>
        <v>1549</v>
      </c>
      <c r="E3" s="3">
        <f>'[80]18th Circuit Summary 5.17'!$B$7</f>
        <v>1511</v>
      </c>
      <c r="F3" s="3">
        <f>'[80]18th Circuit Summary 6.17'!$B$7</f>
        <v>1498</v>
      </c>
      <c r="G3" s="3">
        <f>'[80]18th Circuit Summary 7.17'!$B$7</f>
        <v>1499</v>
      </c>
      <c r="H3" s="3">
        <f>'[80]18th Circuit Summary 8.17'!$B$7</f>
        <v>1426</v>
      </c>
      <c r="I3" s="3">
        <f>'[80]18th Circuit Summary 9.17'!$B$7</f>
        <v>1409</v>
      </c>
      <c r="J3" s="3">
        <f>'[80]18th Circuit Summary 10.17'!$B$7</f>
        <v>1350</v>
      </c>
      <c r="K3" s="3">
        <f>'[80]18th Circuit Summary 11.17'!$B$7</f>
        <v>1301</v>
      </c>
      <c r="L3" s="3">
        <f>'[80]18th Circuit Summary 12.17'!$B$7</f>
        <v>1260</v>
      </c>
      <c r="M3" s="3">
        <f>'[81]18th Circuit Summary 1.18'!$B$7</f>
        <v>1235</v>
      </c>
    </row>
    <row r="4" spans="1:13" x14ac:dyDescent="0.25">
      <c r="A4" s="2" t="s">
        <v>1</v>
      </c>
      <c r="B4" s="3">
        <f>'[15]February 2017'!$T$11+'[15]February 2017'!$T$13</f>
        <v>1129</v>
      </c>
      <c r="C4" s="3">
        <f>'[79]18th Circuit Summary 3.17'!$B$16</f>
        <v>1100</v>
      </c>
      <c r="D4" s="3">
        <f>'[13]April 2017'!$T$11+'[13]April 2017'!$T$13</f>
        <v>1085</v>
      </c>
      <c r="E4" s="3">
        <f>'[80]18th Circuit Summary 5.17'!$B$16</f>
        <v>1057</v>
      </c>
      <c r="F4" s="3">
        <f>'[80]18th Circuit Summary 6.17'!$B$16</f>
        <v>1021</v>
      </c>
      <c r="G4" s="3">
        <f>'[80]18th Circuit Summary 7.17'!$B$16</f>
        <v>1005</v>
      </c>
      <c r="H4" s="3">
        <f>'[80]18th Circuit Summary 8.17'!$B$16</f>
        <v>975</v>
      </c>
      <c r="I4" s="3">
        <f>'[80]18th Circuit Summary 9.17'!$B$16</f>
        <v>936</v>
      </c>
      <c r="J4" s="3">
        <f>'[80]18th Circuit Summary 10.17'!$B$16</f>
        <v>949</v>
      </c>
      <c r="K4" s="3">
        <f>'[80]18th Circuit Summary 11.17'!$B$16</f>
        <v>966</v>
      </c>
      <c r="L4" s="3">
        <f>'[80]18th Circuit Summary 12.17'!$B$16</f>
        <v>901</v>
      </c>
      <c r="M4" s="3">
        <f>'[81]18th Circuit Summary 1.18'!$B$16</f>
        <v>902</v>
      </c>
    </row>
    <row r="5" spans="1:13" x14ac:dyDescent="0.25">
      <c r="A5" s="2" t="s">
        <v>6</v>
      </c>
      <c r="B5" s="3">
        <f>'[15]February 2017'!$T$9</f>
        <v>441</v>
      </c>
      <c r="C5" s="3">
        <f>'[79]18th Circuit Summary 3.17'!$B$9</f>
        <v>450</v>
      </c>
      <c r="D5" s="3">
        <f>'[13]April 2017'!$T$9</f>
        <v>461</v>
      </c>
      <c r="E5" s="3">
        <f>'[80]18th Circuit Summary 5.17'!$B$9</f>
        <v>438</v>
      </c>
      <c r="F5" s="3">
        <f>'[80]18th Circuit Summary 6.17'!$B$9</f>
        <v>460</v>
      </c>
      <c r="G5" s="3">
        <f>'[80]18th Circuit Summary 7.17'!$B$9</f>
        <v>484</v>
      </c>
      <c r="H5" s="3">
        <f>'[80]18th Circuit Summary 8.17'!$B$9</f>
        <v>444</v>
      </c>
      <c r="I5" s="3">
        <f>'[80]18th Circuit Summary 9.17'!$B$9</f>
        <v>465</v>
      </c>
      <c r="J5" s="3">
        <f>'[80]18th Circuit Summary 10.17'!$B$9</f>
        <v>392</v>
      </c>
      <c r="K5" s="3">
        <f>'[80]18th Circuit Summary 11.17'!$B$9</f>
        <v>332</v>
      </c>
      <c r="L5" s="3">
        <f>'[80]18th Circuit Summary 12.17'!$B$9</f>
        <v>349</v>
      </c>
      <c r="M5" s="3">
        <f>'[81]18th Circuit Summary 1.18'!$B$9</f>
        <v>323</v>
      </c>
    </row>
    <row r="6" spans="1:13" x14ac:dyDescent="0.25">
      <c r="A6" s="2" t="s">
        <v>7</v>
      </c>
      <c r="B6" s="3">
        <f t="shared" ref="B6:M6" si="0">B3-(B4+B5)</f>
        <v>0</v>
      </c>
      <c r="C6" s="3">
        <f t="shared" si="0"/>
        <v>7</v>
      </c>
      <c r="D6" s="3">
        <f t="shared" si="0"/>
        <v>3</v>
      </c>
      <c r="E6" s="3">
        <f t="shared" si="0"/>
        <v>16</v>
      </c>
      <c r="F6" s="3">
        <f t="shared" si="0"/>
        <v>17</v>
      </c>
      <c r="G6" s="3">
        <f t="shared" si="0"/>
        <v>10</v>
      </c>
      <c r="H6" s="3">
        <f t="shared" si="0"/>
        <v>7</v>
      </c>
      <c r="I6" s="3">
        <f t="shared" si="0"/>
        <v>8</v>
      </c>
      <c r="J6" s="3">
        <f t="shared" si="0"/>
        <v>9</v>
      </c>
      <c r="K6" s="3">
        <f t="shared" si="0"/>
        <v>3</v>
      </c>
      <c r="L6" s="3">
        <f t="shared" si="0"/>
        <v>10</v>
      </c>
      <c r="M6" s="3">
        <f t="shared" si="0"/>
        <v>10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42767</v>
      </c>
      <c r="C8" s="1">
        <v>42795</v>
      </c>
      <c r="D8" s="1">
        <v>42826</v>
      </c>
      <c r="E8" s="1">
        <v>42856</v>
      </c>
      <c r="F8" s="1">
        <v>42887</v>
      </c>
      <c r="G8" s="1">
        <v>42917</v>
      </c>
      <c r="H8" s="1">
        <v>42948</v>
      </c>
      <c r="I8" s="1">
        <v>42979</v>
      </c>
      <c r="J8" s="1">
        <v>43009</v>
      </c>
      <c r="K8" s="1">
        <v>43040</v>
      </c>
      <c r="L8" s="1">
        <v>43070</v>
      </c>
      <c r="M8" s="1">
        <v>43101</v>
      </c>
    </row>
    <row r="9" spans="1:13" x14ac:dyDescent="0.25">
      <c r="A9" s="2" t="s">
        <v>2</v>
      </c>
      <c r="B9" s="3">
        <f>'[15]February 2017'!$T$20+'[15]February 2017'!$T$19</f>
        <v>531</v>
      </c>
      <c r="C9" s="3">
        <f>'[79]18th Circuit Summary 3.17'!$G$21</f>
        <v>534</v>
      </c>
      <c r="D9" s="3">
        <f>'[13]April 2017'!$T$20+'[13]April 2017'!$T$19</f>
        <v>544</v>
      </c>
      <c r="E9" s="3">
        <f>'[80]18th Circuit Summary 5.17'!$G$21</f>
        <v>543</v>
      </c>
      <c r="F9" s="3">
        <f>'[80]18th Circuit Summary 6.17'!$G$21</f>
        <v>542</v>
      </c>
      <c r="G9" s="3">
        <f>'[80]18th Circuit Summary 7.17'!$G$21</f>
        <v>534</v>
      </c>
      <c r="H9" s="3">
        <f>'[80]18th Circuit Summary 8.17'!$G$21</f>
        <v>540</v>
      </c>
      <c r="I9" s="3">
        <f>'[80]18th Circuit Summary 9.17'!$G$21</f>
        <v>540</v>
      </c>
      <c r="J9" s="3">
        <f>'[80]18th Circuit Summary 10.17'!$G$21</f>
        <v>534</v>
      </c>
      <c r="K9" s="3">
        <f>'[80]18th Circuit Summary 11.17'!$G$21</f>
        <v>540</v>
      </c>
      <c r="L9" s="3">
        <f>'[80]18th Circuit Summary 12.17'!$G$21</f>
        <v>525</v>
      </c>
      <c r="M9" s="3">
        <f>'[81]18th Circuit Summary 1.18'!$G$21</f>
        <v>529</v>
      </c>
    </row>
    <row r="10" spans="1:13" x14ac:dyDescent="0.25">
      <c r="A10" s="2" t="s">
        <v>58</v>
      </c>
      <c r="B10" s="3">
        <f>'[15]February 2017'!$T$15+'[15]February 2017'!$T$16+'[15]February 2017'!$T$19</f>
        <v>499</v>
      </c>
      <c r="C10" s="3">
        <f>'[79]18th Circuit Summary 3.17'!$G$16</f>
        <v>503</v>
      </c>
      <c r="D10" s="3">
        <f>'[13]April 2017'!$T$15+'[13]April 2017'!$T$16+'[13]April 2017'!$T$19</f>
        <v>514</v>
      </c>
      <c r="E10" s="3">
        <f>'[80]18th Circuit Summary 5.17'!$G$16</f>
        <v>513</v>
      </c>
      <c r="F10" s="3">
        <f>'[80]18th Circuit Summary 6.17'!$G$16</f>
        <v>512</v>
      </c>
      <c r="G10" s="3">
        <f>'[80]18th Circuit Summary 7.17'!$G$16</f>
        <v>504</v>
      </c>
      <c r="H10" s="3">
        <f>'[80]18th Circuit Summary 8.17'!$G$16</f>
        <v>510</v>
      </c>
      <c r="I10" s="3">
        <f>'[80]18th Circuit Summary 9.17'!$G$16</f>
        <v>514</v>
      </c>
      <c r="J10" s="3">
        <f>'[80]18th Circuit Summary 10.17'!$G$16</f>
        <v>509</v>
      </c>
      <c r="K10" s="3">
        <f>'[80]18th Circuit Summary 11.17'!$G$16</f>
        <v>515</v>
      </c>
      <c r="L10" s="3">
        <f>'[80]18th Circuit Summary 12.17'!$G$16</f>
        <v>500</v>
      </c>
      <c r="M10" s="3">
        <f>'[81]18th Circuit Summary 1.18'!$G$16</f>
        <v>502</v>
      </c>
    </row>
    <row r="11" spans="1:13" x14ac:dyDescent="0.25">
      <c r="A11" s="2" t="s">
        <v>59</v>
      </c>
      <c r="B11" s="3">
        <f>'[15]February 2017'!$T$15</f>
        <v>398</v>
      </c>
      <c r="C11" s="3">
        <f>'[79]18th Circuit Summary 3.17'!$H$16</f>
        <v>413</v>
      </c>
      <c r="D11" s="3">
        <f>'[13]April 2017'!$T$15</f>
        <v>411</v>
      </c>
      <c r="E11" s="3">
        <f>'[80]18th Circuit Summary 5.17'!$H$16</f>
        <v>403</v>
      </c>
      <c r="F11" s="3">
        <f>'[80]18th Circuit Summary 6.17'!$H$16</f>
        <v>396</v>
      </c>
      <c r="G11" s="3">
        <f>'[80]18th Circuit Summary 7.17'!$H$16</f>
        <v>399</v>
      </c>
      <c r="H11" s="3">
        <f>'[80]18th Circuit Summary 8.17'!$H$16</f>
        <v>396</v>
      </c>
      <c r="I11" s="3">
        <f>'[80]18th Circuit Summary 9.17'!$H$16</f>
        <v>381</v>
      </c>
      <c r="J11" s="3">
        <f>'[80]18th Circuit Summary 10.17'!$H$16</f>
        <v>389</v>
      </c>
      <c r="K11" s="3">
        <f>'[80]18th Circuit Summary 11.17'!$H$16</f>
        <v>392</v>
      </c>
      <c r="L11" s="3">
        <f>'[80]18th Circuit Summary 12.17'!$H$16</f>
        <v>379</v>
      </c>
      <c r="M11" s="3">
        <f>'[81]18th Circuit Summary 1.18'!$H$16</f>
        <v>375</v>
      </c>
    </row>
    <row r="12" spans="1:13" x14ac:dyDescent="0.25">
      <c r="A12" s="2" t="s">
        <v>60</v>
      </c>
      <c r="B12" s="3">
        <f>'[15]February 2017'!$T$16+'[15]February 2017'!$T$19</f>
        <v>101</v>
      </c>
      <c r="C12" s="3">
        <f>'[79]18th Circuit Summary 3.17'!$G$17</f>
        <v>90</v>
      </c>
      <c r="D12" s="3">
        <f>'[13]April 2017'!$T$16+'[13]April 2017'!$T$19</f>
        <v>103</v>
      </c>
      <c r="E12" s="3">
        <f>'[80]18th Circuit Summary 5.17'!$G$17</f>
        <v>110</v>
      </c>
      <c r="F12" s="3">
        <f>'[80]18th Circuit Summary 6.17'!$G$17</f>
        <v>116</v>
      </c>
      <c r="G12" s="3">
        <f>'[80]18th Circuit Summary 7.17'!$G$17</f>
        <v>105</v>
      </c>
      <c r="H12" s="3">
        <f>'[80]18th Circuit Summary 8.17'!$G$17</f>
        <v>114</v>
      </c>
      <c r="I12" s="3">
        <f>'[80]18th Circuit Summary 9.17'!$G$17</f>
        <v>133</v>
      </c>
      <c r="J12" s="3">
        <f>'[80]18th Circuit Summary 10.17'!$G$17</f>
        <v>120</v>
      </c>
      <c r="K12" s="3">
        <f>'[80]18th Circuit Summary 11.17'!$G$17</f>
        <v>123</v>
      </c>
      <c r="L12" s="3">
        <f>'[80]18th Circuit Summary 12.17'!$G$17</f>
        <v>121</v>
      </c>
      <c r="M12" s="3">
        <f>'[81]18th Circuit Summary 1.18'!$G$17</f>
        <v>127</v>
      </c>
    </row>
    <row r="13" spans="1:13" x14ac:dyDescent="0.25">
      <c r="A13" s="2" t="s">
        <v>61</v>
      </c>
      <c r="B13">
        <f>'[16]6+ Months Inactive by County'!$C$77</f>
        <v>34</v>
      </c>
      <c r="C13">
        <f>'[17]6+ Months Inactive by County'!$C$77</f>
        <v>34</v>
      </c>
      <c r="D13">
        <f>'[18]6+ Months Inactive by County'!$C$77</f>
        <v>40</v>
      </c>
      <c r="E13">
        <f>'[19]6+ Months Inactive by County'!$C$77</f>
        <v>47</v>
      </c>
      <c r="F13">
        <f>'[20]6+ Months Inactive by County'!$C$77</f>
        <v>50</v>
      </c>
      <c r="G13">
        <f>'[21]6+ Months Inactive by County'!$G$32</f>
        <v>48</v>
      </c>
      <c r="H13">
        <f>'[22]6+ Months Inactive by County'!$G$32</f>
        <v>49</v>
      </c>
      <c r="I13">
        <f>'[23]6+ Months Inactive by County'!$G$32</f>
        <v>42</v>
      </c>
      <c r="J13">
        <f>'[24]6+ Months Inactive by County'!$G$32</f>
        <v>47</v>
      </c>
      <c r="K13">
        <f>'[25]6+ Months Inactive by County'!$G$32</f>
        <v>40</v>
      </c>
      <c r="L13">
        <f>'[26]6+ Months Inactive by County'!$G$32</f>
        <v>45</v>
      </c>
      <c r="M13">
        <f>'[27]6+ Months Inactive by County'!$G$32</f>
        <v>48</v>
      </c>
    </row>
    <row r="14" spans="1:13" x14ac:dyDescent="0.25">
      <c r="A14" s="2" t="s">
        <v>3</v>
      </c>
      <c r="B14" s="3">
        <f>'[15]February 2017'!$T$17</f>
        <v>32</v>
      </c>
      <c r="C14" s="3">
        <f>'[79]18th Circuit Summary 3.17'!$H$18</f>
        <v>31</v>
      </c>
      <c r="D14" s="3">
        <f>'[13]April 2017'!$T$17</f>
        <v>30</v>
      </c>
      <c r="E14" s="3">
        <f>'[80]18th Circuit Summary 5.17'!$H$18</f>
        <v>30</v>
      </c>
      <c r="F14" s="3">
        <f>'[80]18th Circuit Summary 6.17'!$H$18</f>
        <v>30</v>
      </c>
      <c r="G14" s="3">
        <f>'[80]18th Circuit Summary 7.17'!$H$18</f>
        <v>30</v>
      </c>
      <c r="H14" s="3">
        <f>'[80]18th Circuit Summary 8.17'!$H$18</f>
        <v>30</v>
      </c>
      <c r="I14" s="3">
        <f>'[80]18th Circuit Summary 9.17'!$H$18</f>
        <v>26</v>
      </c>
      <c r="J14" s="3">
        <f>'[80]18th Circuit Summary 10.17'!$H$18</f>
        <v>25</v>
      </c>
      <c r="K14" s="3">
        <f>'[80]18th Circuit Summary 11.17'!$H$18</f>
        <v>25</v>
      </c>
      <c r="L14" s="3">
        <f>'[80]18th Circuit Summary 12.17'!$H$18</f>
        <v>25</v>
      </c>
      <c r="M14" s="3">
        <f>'[81]18th Circuit Summary 1.18'!$H$18</f>
        <v>27</v>
      </c>
    </row>
    <row r="16" spans="1:13" s="2" customFormat="1" x14ac:dyDescent="0.25">
      <c r="B16" s="1">
        <v>42767</v>
      </c>
      <c r="C16" s="1">
        <v>42795</v>
      </c>
      <c r="D16" s="1">
        <v>42826</v>
      </c>
      <c r="E16" s="1">
        <v>42856</v>
      </c>
      <c r="F16" s="1">
        <v>42887</v>
      </c>
      <c r="G16" s="1">
        <v>42917</v>
      </c>
      <c r="H16" s="1">
        <v>42948</v>
      </c>
      <c r="I16" s="1">
        <v>42979</v>
      </c>
      <c r="J16" s="1">
        <v>43009</v>
      </c>
      <c r="K16" s="1">
        <v>43040</v>
      </c>
      <c r="L16" s="1">
        <v>43070</v>
      </c>
      <c r="M16" s="1">
        <v>43101</v>
      </c>
    </row>
    <row r="17" spans="1:13" x14ac:dyDescent="0.25">
      <c r="A17" s="2" t="s">
        <v>4</v>
      </c>
      <c r="B17" s="3">
        <f>'[15]February 2017'!$T$18</f>
        <v>15</v>
      </c>
      <c r="C17" s="3">
        <f>'[79]18th Circuit Summary 3.17'!$H$19</f>
        <v>2</v>
      </c>
      <c r="D17" s="3">
        <f>'[13]April 2017'!$T$18</f>
        <v>15</v>
      </c>
      <c r="E17" s="3">
        <f>'[80]18th Circuit Summary 5.17'!$H$19</f>
        <v>8</v>
      </c>
      <c r="F17" s="3">
        <f>'[80]18th Circuit Summary 6.17'!$H$19</f>
        <v>12</v>
      </c>
      <c r="G17" s="3">
        <f>'[80]18th Circuit Summary 7.17'!$H$19</f>
        <v>3</v>
      </c>
      <c r="H17" s="3">
        <f>'[80]18th Circuit Summary 8.17'!$H$19</f>
        <v>15</v>
      </c>
      <c r="I17" s="3">
        <f>'[80]18th Circuit Summary 9.17'!$H$19</f>
        <v>19</v>
      </c>
      <c r="J17" s="3">
        <f>'[80]18th Circuit Summary 10.17'!$H$19</f>
        <v>7</v>
      </c>
      <c r="K17" s="3">
        <f>'[80]18th Circuit Summary 11.17'!$H$19</f>
        <v>18</v>
      </c>
      <c r="L17" s="3">
        <f>'[80]18th Circuit Summary 12.17'!$H$19</f>
        <v>1</v>
      </c>
      <c r="M17" s="3">
        <f>'[81]18th Circuit Summary 1.18'!$H$19</f>
        <v>7</v>
      </c>
    </row>
    <row r="18" spans="1:13" x14ac:dyDescent="0.25">
      <c r="A18" s="2" t="s">
        <v>5</v>
      </c>
      <c r="B18" s="3">
        <f>'[15]February 2017'!$T$19</f>
        <v>10</v>
      </c>
      <c r="C18" s="3">
        <f>'[79]18th Circuit Summary 3.17'!$H$20</f>
        <v>5</v>
      </c>
      <c r="D18" s="3">
        <f>'[13]April 2017'!$T$19</f>
        <v>7</v>
      </c>
      <c r="E18" s="3">
        <f>'[80]18th Circuit Summary 5.17'!$H$20</f>
        <v>10</v>
      </c>
      <c r="F18" s="3">
        <f>'[80]18th Circuit Summary 6.17'!$H$20</f>
        <v>9</v>
      </c>
      <c r="G18" s="3">
        <f>'[80]18th Circuit Summary 7.17'!$H$20</f>
        <v>9</v>
      </c>
      <c r="H18" s="3">
        <f>'[80]18th Circuit Summary 8.17'!$H$20</f>
        <v>6</v>
      </c>
      <c r="I18" s="3">
        <f>'[80]18th Circuit Summary 9.17'!$H$20</f>
        <v>19</v>
      </c>
      <c r="J18" s="3">
        <f>'[80]18th Circuit Summary 10.17'!$H$20</f>
        <v>12</v>
      </c>
      <c r="K18" s="3">
        <f>'[80]18th Circuit Summary 11.17'!$H$20</f>
        <v>15</v>
      </c>
      <c r="L18" s="3">
        <f>'[80]18th Circuit Summary 12.17'!$H$20</f>
        <v>1</v>
      </c>
      <c r="M18" s="3">
        <f>'[81]18th Circuit Summary 1.18'!$H$20</f>
        <v>3</v>
      </c>
    </row>
  </sheetData>
  <pageMargins left="0.25" right="0.25" top="0.75" bottom="0.75" header="0.3" footer="0.3"/>
  <pageSetup scale="91" orientation="landscape" r:id="rId1"/>
  <headerFooter>
    <oddHeader>&amp;C&amp;"-,Bold"Circuit 18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14062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54</v>
      </c>
      <c r="N2" s="17" t="str">
        <f>'Statewide Charts FY 17-18'!N2</f>
        <v>January 2018</v>
      </c>
    </row>
    <row r="24" spans="2:14" x14ac:dyDescent="0.25">
      <c r="B24" s="2" t="str">
        <f>B2</f>
        <v>Circuit 18</v>
      </c>
      <c r="N24" s="17" t="str">
        <f>'Statewide Charts FY 17-18'!N2</f>
        <v>January 2018</v>
      </c>
    </row>
    <row r="46" spans="2:14" x14ac:dyDescent="0.25">
      <c r="B46" s="2" t="str">
        <f>B2</f>
        <v>Circuit 18</v>
      </c>
      <c r="N46" s="17" t="str">
        <f>'Statewide Charts FY 17-18'!N2</f>
        <v>January 2018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M18"/>
  <sheetViews>
    <sheetView view="pageLayout" zoomScaleNormal="100" workbookViewId="0">
      <selection activeCell="M2" sqref="M2"/>
    </sheetView>
  </sheetViews>
  <sheetFormatPr defaultRowHeight="15" x14ac:dyDescent="0.25"/>
  <cols>
    <col min="1" max="1" width="43.7109375" style="2" bestFit="1" customWidth="1"/>
    <col min="2" max="2" width="7.140625" customWidth="1"/>
    <col min="3" max="3" width="7.28515625" bestFit="1" customWidth="1"/>
    <col min="4" max="4" width="6.85546875" bestFit="1" customWidth="1"/>
    <col min="5" max="5" width="7.5703125" bestFit="1" customWidth="1"/>
    <col min="6" max="6" width="6.7109375" bestFit="1" customWidth="1"/>
    <col min="7" max="7" width="6.7109375" customWidth="1"/>
    <col min="8" max="8" width="7.140625" bestFit="1" customWidth="1"/>
    <col min="9" max="13" width="7.140625" customWidth="1"/>
  </cols>
  <sheetData>
    <row r="1" spans="1:13" s="2" customFormat="1" x14ac:dyDescent="0.25">
      <c r="B1" s="1">
        <v>42767</v>
      </c>
      <c r="C1" s="1">
        <v>42795</v>
      </c>
      <c r="D1" s="1">
        <v>42826</v>
      </c>
      <c r="E1" s="1">
        <v>42856</v>
      </c>
      <c r="F1" s="1">
        <v>42887</v>
      </c>
      <c r="G1" s="1">
        <v>42917</v>
      </c>
      <c r="H1" s="1">
        <v>42948</v>
      </c>
      <c r="I1" s="1">
        <v>42979</v>
      </c>
      <c r="J1" s="1">
        <v>43009</v>
      </c>
      <c r="K1" s="1">
        <v>43040</v>
      </c>
      <c r="L1" s="1">
        <v>43070</v>
      </c>
      <c r="M1" s="1">
        <v>43101</v>
      </c>
    </row>
    <row r="2" spans="1:13" x14ac:dyDescent="0.25">
      <c r="A2" s="2" t="s">
        <v>31</v>
      </c>
      <c r="B2" s="18">
        <f>[1]Sheet1!$R$122</f>
        <v>886</v>
      </c>
      <c r="C2" s="18">
        <f>[2]Sheet1!$R$122</f>
        <v>865</v>
      </c>
      <c r="D2" s="18">
        <f>[3]Sheet1!$R$122</f>
        <v>901</v>
      </c>
      <c r="E2" s="18">
        <f>[4]Sheet1!$S$103</f>
        <v>905</v>
      </c>
      <c r="F2" s="18">
        <f>[5]Sheet1!$S$103</f>
        <v>886</v>
      </c>
      <c r="G2" s="18">
        <f>[6]Sheet1!$S$103</f>
        <v>941</v>
      </c>
      <c r="H2" s="18">
        <f>[7]Sheet1!$S$103</f>
        <v>965</v>
      </c>
      <c r="I2" s="18">
        <f>[8]Sheet1!$S$103</f>
        <v>982</v>
      </c>
      <c r="J2" s="18">
        <f>[9]Sheet1!$S$103</f>
        <v>983</v>
      </c>
      <c r="K2" s="18">
        <f>[10]Sheet1!$S$103</f>
        <v>984</v>
      </c>
      <c r="L2" s="18">
        <f>[11]Sheet1!$S$103</f>
        <v>987</v>
      </c>
      <c r="M2" s="18">
        <f>[12]Sheet1!$S$103</f>
        <v>980</v>
      </c>
    </row>
    <row r="3" spans="1:13" x14ac:dyDescent="0.25">
      <c r="A3" s="2" t="s">
        <v>0</v>
      </c>
      <c r="B3" s="3">
        <f>'[15]February 2017'!$U$7</f>
        <v>741</v>
      </c>
      <c r="C3" s="3">
        <f>'[82]19th Circuit Summary 3.17'!$B$7</f>
        <v>716</v>
      </c>
      <c r="D3" s="3">
        <f>'[13]April 2017'!$U$7</f>
        <v>737</v>
      </c>
      <c r="E3" s="3">
        <f>'[83]19th Circuit Summary 5.17'!$B$7</f>
        <v>736</v>
      </c>
      <c r="F3" s="3">
        <f>'[83]19th Circuit Summary 6.17'!$B$7</f>
        <v>714</v>
      </c>
      <c r="G3" s="3">
        <f>'[83]19th Circuit Summary 7.17'!$B$7</f>
        <v>742</v>
      </c>
      <c r="H3" s="3">
        <f>'[83]19th Circuit Summary 8.17'!$B$7</f>
        <v>778</v>
      </c>
      <c r="I3" s="3">
        <f>'[83]19th Circuit Summary 9.17'!$B$7</f>
        <v>782</v>
      </c>
      <c r="J3" s="3">
        <f>'[83]19th Circuit Summary 10.17'!$B$7</f>
        <v>771</v>
      </c>
      <c r="K3" s="3">
        <f>'[83]19th Circuit Summary 11.17'!$B$7</f>
        <v>757</v>
      </c>
      <c r="L3" s="3">
        <f>'[83]19th Circuit Summary 12.17'!$B$7</f>
        <v>785</v>
      </c>
      <c r="M3" s="3">
        <f>'[84]19th Circuit Summary 1.18'!$B$7</f>
        <v>798</v>
      </c>
    </row>
    <row r="4" spans="1:13" x14ac:dyDescent="0.25">
      <c r="A4" s="2" t="s">
        <v>1</v>
      </c>
      <c r="B4" s="3">
        <f>'[15]February 2017'!$U$11+'[15]February 2017'!$U$13</f>
        <v>627</v>
      </c>
      <c r="C4" s="3">
        <f>'[82]19th Circuit Summary 3.17'!$B$16</f>
        <v>598</v>
      </c>
      <c r="D4" s="3">
        <f>'[13]April 2017'!$U$11+'[13]April 2017'!$U$13</f>
        <v>603</v>
      </c>
      <c r="E4" s="3">
        <f>'[83]19th Circuit Summary 5.17'!$B$16</f>
        <v>616</v>
      </c>
      <c r="F4" s="3">
        <f>'[83]19th Circuit Summary 6.17'!$B$16</f>
        <v>596</v>
      </c>
      <c r="G4" s="3">
        <f>'[83]19th Circuit Summary 7.17'!$B$16</f>
        <v>603</v>
      </c>
      <c r="H4" s="3">
        <f>'[83]19th Circuit Summary 8.17'!$B$16</f>
        <v>629</v>
      </c>
      <c r="I4" s="3">
        <f>'[83]19th Circuit Summary 9.17'!$B$16</f>
        <v>619</v>
      </c>
      <c r="J4" s="3">
        <f>'[83]19th Circuit Summary 10.17'!$B$16</f>
        <v>625</v>
      </c>
      <c r="K4" s="3">
        <f>'[83]19th Circuit Summary 11.17'!$B$16</f>
        <v>633</v>
      </c>
      <c r="L4" s="3">
        <f>'[83]19th Circuit Summary 12.17'!$B$16</f>
        <v>659</v>
      </c>
      <c r="M4" s="3">
        <f>'[84]19th Circuit Summary 1.18'!$B$16</f>
        <v>695</v>
      </c>
    </row>
    <row r="5" spans="1:13" x14ac:dyDescent="0.25">
      <c r="A5" s="2" t="s">
        <v>6</v>
      </c>
      <c r="B5" s="3">
        <f>'[15]February 2017'!$U$9</f>
        <v>109</v>
      </c>
      <c r="C5" s="3">
        <f>'[82]19th Circuit Summary 3.17'!$B$9</f>
        <v>103</v>
      </c>
      <c r="D5" s="3">
        <f>'[13]April 2017'!$U$9</f>
        <v>125</v>
      </c>
      <c r="E5" s="3">
        <f>'[83]19th Circuit Summary 5.17'!$B$9</f>
        <v>119</v>
      </c>
      <c r="F5" s="3">
        <f>'[83]19th Circuit Summary 6.17'!$B$9</f>
        <v>118</v>
      </c>
      <c r="G5" s="3">
        <f>'[83]19th Circuit Summary 7.17'!$B$9</f>
        <v>127</v>
      </c>
      <c r="H5" s="3">
        <f>'[83]19th Circuit Summary 8.17'!$B$9</f>
        <v>139</v>
      </c>
      <c r="I5" s="3">
        <f>'[83]19th Circuit Summary 9.17'!$B$9</f>
        <v>160</v>
      </c>
      <c r="J5" s="3">
        <f>'[83]19th Circuit Summary 10.17'!$B$9</f>
        <v>140</v>
      </c>
      <c r="K5" s="3">
        <f>'[83]19th Circuit Summary 11.17'!$B$9</f>
        <v>118</v>
      </c>
      <c r="L5" s="3">
        <f>'[83]19th Circuit Summary 12.17'!$B$9</f>
        <v>120</v>
      </c>
      <c r="M5" s="3">
        <f>'[84]19th Circuit Summary 1.18'!$B$9</f>
        <v>103</v>
      </c>
    </row>
    <row r="6" spans="1:13" x14ac:dyDescent="0.25">
      <c r="A6" s="2" t="s">
        <v>7</v>
      </c>
      <c r="B6" s="3">
        <f t="shared" ref="B6:M6" si="0">B3-(B4+B5)</f>
        <v>5</v>
      </c>
      <c r="C6" s="3">
        <f t="shared" si="0"/>
        <v>15</v>
      </c>
      <c r="D6" s="3">
        <f t="shared" si="0"/>
        <v>9</v>
      </c>
      <c r="E6" s="3">
        <f t="shared" si="0"/>
        <v>1</v>
      </c>
      <c r="F6" s="3">
        <f t="shared" si="0"/>
        <v>0</v>
      </c>
      <c r="G6" s="3">
        <f t="shared" si="0"/>
        <v>12</v>
      </c>
      <c r="H6" s="3">
        <f t="shared" si="0"/>
        <v>10</v>
      </c>
      <c r="I6" s="3">
        <f t="shared" si="0"/>
        <v>3</v>
      </c>
      <c r="J6" s="3">
        <f t="shared" si="0"/>
        <v>6</v>
      </c>
      <c r="K6" s="3">
        <f t="shared" si="0"/>
        <v>6</v>
      </c>
      <c r="L6" s="3">
        <f t="shared" si="0"/>
        <v>6</v>
      </c>
      <c r="M6" s="3">
        <f t="shared" si="0"/>
        <v>0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42767</v>
      </c>
      <c r="C8" s="1">
        <v>42795</v>
      </c>
      <c r="D8" s="1">
        <v>42826</v>
      </c>
      <c r="E8" s="1">
        <v>42856</v>
      </c>
      <c r="F8" s="1">
        <v>42887</v>
      </c>
      <c r="G8" s="1">
        <v>42917</v>
      </c>
      <c r="H8" s="1">
        <v>42948</v>
      </c>
      <c r="I8" s="1">
        <v>42979</v>
      </c>
      <c r="J8" s="1">
        <v>43009</v>
      </c>
      <c r="K8" s="1">
        <v>43040</v>
      </c>
      <c r="L8" s="1">
        <v>43070</v>
      </c>
      <c r="M8" s="1">
        <v>43101</v>
      </c>
    </row>
    <row r="9" spans="1:13" x14ac:dyDescent="0.25">
      <c r="A9" s="2" t="s">
        <v>2</v>
      </c>
      <c r="B9" s="3">
        <f>'[15]February 2017'!$U$20+'[15]February 2017'!$U$19</f>
        <v>381</v>
      </c>
      <c r="C9" s="3">
        <f>'[82]19th Circuit Summary 3.17'!$G$21</f>
        <v>383</v>
      </c>
      <c r="D9" s="3">
        <f>'[13]April 2017'!$U$20+'[13]April 2017'!$U$19</f>
        <v>376</v>
      </c>
      <c r="E9" s="3">
        <f>'[83]19th Circuit Summary 5.17'!$G$21</f>
        <v>383</v>
      </c>
      <c r="F9" s="3">
        <f>'[83]19th Circuit Summary 6.17'!$G$21</f>
        <v>377</v>
      </c>
      <c r="G9" s="3">
        <f>'[83]19th Circuit Summary 7.17'!$G$21</f>
        <v>381</v>
      </c>
      <c r="H9" s="3">
        <f>'[83]19th Circuit Summary 8.17'!$G$21</f>
        <v>390</v>
      </c>
      <c r="I9" s="3">
        <f>'[83]19th Circuit Summary 9.17'!$G$21</f>
        <v>390</v>
      </c>
      <c r="J9" s="3">
        <f>'[83]19th Circuit Summary 10.17'!$G$21</f>
        <v>399</v>
      </c>
      <c r="K9" s="3">
        <f>'[83]19th Circuit Summary 11.17'!$G$21</f>
        <v>392</v>
      </c>
      <c r="L9" s="3">
        <f>'[83]19th Circuit Summary 12.17'!$G$21</f>
        <v>384</v>
      </c>
      <c r="M9" s="3">
        <f>'[84]19th Circuit Summary 1.18'!$G$21</f>
        <v>393</v>
      </c>
    </row>
    <row r="10" spans="1:13" x14ac:dyDescent="0.25">
      <c r="A10" s="2" t="s">
        <v>58</v>
      </c>
      <c r="B10" s="3">
        <f>'[15]February 2017'!$U$15+'[15]February 2017'!$U$16+'[15]February 2017'!$U$19</f>
        <v>359</v>
      </c>
      <c r="C10" s="3">
        <f>'[82]19th Circuit Summary 3.17'!$G$16</f>
        <v>361</v>
      </c>
      <c r="D10" s="3">
        <f>'[13]April 2017'!$U$15+'[13]April 2017'!$U$16+'[13]April 2017'!$U$19</f>
        <v>354</v>
      </c>
      <c r="E10" s="3">
        <f>'[83]19th Circuit Summary 5.17'!$G$16</f>
        <v>361</v>
      </c>
      <c r="F10" s="3">
        <f>'[83]19th Circuit Summary 6.17'!$G$16</f>
        <v>355</v>
      </c>
      <c r="G10" s="3">
        <f>'[83]19th Circuit Summary 7.17'!$G$16</f>
        <v>359</v>
      </c>
      <c r="H10" s="3">
        <f>'[83]19th Circuit Summary 8.17'!$G$16</f>
        <v>368</v>
      </c>
      <c r="I10" s="3">
        <f>'[83]19th Circuit Summary 9.17'!$G$16</f>
        <v>367</v>
      </c>
      <c r="J10" s="3">
        <f>'[83]19th Circuit Summary 10.17'!$G$16</f>
        <v>376</v>
      </c>
      <c r="K10" s="3">
        <f>'[83]19th Circuit Summary 11.17'!$G$16</f>
        <v>368</v>
      </c>
      <c r="L10" s="3">
        <f>'[83]19th Circuit Summary 12.17'!$G$16</f>
        <v>360</v>
      </c>
      <c r="M10" s="3">
        <f>'[84]19th Circuit Summary 1.18'!$G$16</f>
        <v>369</v>
      </c>
    </row>
    <row r="11" spans="1:13" x14ac:dyDescent="0.25">
      <c r="A11" s="2" t="s">
        <v>59</v>
      </c>
      <c r="B11" s="3">
        <f>'[15]February 2017'!$U$15</f>
        <v>282</v>
      </c>
      <c r="C11" s="3">
        <f>'[82]19th Circuit Summary 3.17'!$H$16</f>
        <v>290</v>
      </c>
      <c r="D11" s="3">
        <f>'[13]April 2017'!$U$15</f>
        <v>282</v>
      </c>
      <c r="E11" s="3">
        <f>'[83]19th Circuit Summary 5.17'!$H$16</f>
        <v>288</v>
      </c>
      <c r="F11" s="3">
        <f>'[83]19th Circuit Summary 6.17'!$H$16</f>
        <v>287</v>
      </c>
      <c r="G11" s="3">
        <f>'[83]19th Circuit Summary 7.17'!$H$16</f>
        <v>274</v>
      </c>
      <c r="H11" s="3">
        <f>'[83]19th Circuit Summary 8.17'!$H$16</f>
        <v>274</v>
      </c>
      <c r="I11" s="3">
        <f>'[83]19th Circuit Summary 9.17'!$H$16</f>
        <v>272</v>
      </c>
      <c r="J11" s="3">
        <f>'[83]19th Circuit Summary 10.17'!$H$16</f>
        <v>278</v>
      </c>
      <c r="K11" s="3">
        <f>'[83]19th Circuit Summary 11.17'!$H$16</f>
        <v>285</v>
      </c>
      <c r="L11" s="3">
        <f>'[83]19th Circuit Summary 12.17'!$H$16</f>
        <v>284</v>
      </c>
      <c r="M11" s="3">
        <f>'[84]19th Circuit Summary 1.18'!$H$16</f>
        <v>280</v>
      </c>
    </row>
    <row r="12" spans="1:13" x14ac:dyDescent="0.25">
      <c r="A12" s="2" t="s">
        <v>60</v>
      </c>
      <c r="B12" s="3">
        <f>'[15]February 2017'!$U$16+'[15]February 2017'!$U$19</f>
        <v>77</v>
      </c>
      <c r="C12" s="3">
        <f>'[82]19th Circuit Summary 3.17'!$G$17</f>
        <v>71</v>
      </c>
      <c r="D12" s="3">
        <f>'[13]April 2017'!$U$16+'[13]April 2017'!$U$19</f>
        <v>72</v>
      </c>
      <c r="E12" s="3">
        <f>'[83]19th Circuit Summary 5.17'!$G$17</f>
        <v>73</v>
      </c>
      <c r="F12" s="3">
        <f>'[83]19th Circuit Summary 6.17'!$G$17</f>
        <v>68</v>
      </c>
      <c r="G12" s="3">
        <f>'[83]19th Circuit Summary 7.17'!$G$17</f>
        <v>85</v>
      </c>
      <c r="H12" s="3">
        <f>'[83]19th Circuit Summary 8.17'!$G$17</f>
        <v>94</v>
      </c>
      <c r="I12" s="3">
        <f>'[83]19th Circuit Summary 9.17'!$G$17</f>
        <v>95</v>
      </c>
      <c r="J12" s="3">
        <f>'[83]19th Circuit Summary 10.17'!$G$17</f>
        <v>98</v>
      </c>
      <c r="K12" s="3">
        <f>'[83]19th Circuit Summary 11.17'!$G$17</f>
        <v>83</v>
      </c>
      <c r="L12" s="3">
        <f>'[83]19th Circuit Summary 12.17'!$G$17</f>
        <v>76</v>
      </c>
      <c r="M12" s="3">
        <f>'[84]19th Circuit Summary 1.18'!$G$17</f>
        <v>89</v>
      </c>
    </row>
    <row r="13" spans="1:13" x14ac:dyDescent="0.25">
      <c r="A13" s="2" t="s">
        <v>61</v>
      </c>
      <c r="B13">
        <f>'[16]6+ Months Inactive by County'!$C$82</f>
        <v>28</v>
      </c>
      <c r="C13">
        <f>'[17]6+ Months Inactive by County'!$C$82</f>
        <v>20</v>
      </c>
      <c r="D13">
        <f>'[18]6+ Months Inactive by County'!$C$82</f>
        <v>20</v>
      </c>
      <c r="E13">
        <f>'[19]6+ Months Inactive by County'!$C$82</f>
        <v>15</v>
      </c>
      <c r="F13">
        <f>'[20]6+ Months Inactive by County'!$C$82</f>
        <v>25</v>
      </c>
      <c r="G13">
        <f>'[21]6+ Months Inactive by County'!$G$37</f>
        <v>30</v>
      </c>
      <c r="H13">
        <f>'[22]6+ Months Inactive by County'!$G$37</f>
        <v>35</v>
      </c>
      <c r="I13">
        <f>'[23]6+ Months Inactive by County'!$G$37</f>
        <v>22</v>
      </c>
      <c r="J13">
        <f>'[24]6+ Months Inactive by County'!$G$37</f>
        <v>19</v>
      </c>
      <c r="K13">
        <f>'[25]6+ Months Inactive by County'!$G$37</f>
        <v>22</v>
      </c>
      <c r="L13">
        <f>'[26]6+ Months Inactive by County'!$G$37</f>
        <v>25</v>
      </c>
      <c r="M13">
        <f>'[27]6+ Months Inactive by County'!$G$37</f>
        <v>23</v>
      </c>
    </row>
    <row r="14" spans="1:13" x14ac:dyDescent="0.25">
      <c r="A14" s="2" t="s">
        <v>3</v>
      </c>
      <c r="B14" s="3">
        <f>'[15]February 2017'!$U$17</f>
        <v>22</v>
      </c>
      <c r="C14" s="3">
        <f>'[82]19th Circuit Summary 3.17'!$H$18</f>
        <v>22</v>
      </c>
      <c r="D14" s="3">
        <f>'[13]April 2017'!$U$17</f>
        <v>22</v>
      </c>
      <c r="E14" s="3">
        <f>'[83]19th Circuit Summary 5.17'!$H$18</f>
        <v>22</v>
      </c>
      <c r="F14" s="3">
        <f>'[83]19th Circuit Summary 6.17'!$H$18</f>
        <v>22</v>
      </c>
      <c r="G14" s="3">
        <f>'[83]19th Circuit Summary 7.17'!$H$18</f>
        <v>22</v>
      </c>
      <c r="H14" s="3">
        <f>'[83]19th Circuit Summary 8.17'!$H$18</f>
        <v>22</v>
      </c>
      <c r="I14" s="3">
        <f>'[83]19th Circuit Summary 9.17'!$H$18</f>
        <v>23</v>
      </c>
      <c r="J14" s="3">
        <f>'[83]19th Circuit Summary 10.17'!$H$18</f>
        <v>23</v>
      </c>
      <c r="K14" s="3">
        <f>'[83]19th Circuit Summary 11.17'!$H$18</f>
        <v>24</v>
      </c>
      <c r="L14" s="3">
        <f>'[83]19th Circuit Summary 12.17'!$H$18</f>
        <v>24</v>
      </c>
      <c r="M14" s="3">
        <f>'[84]19th Circuit Summary 1.18'!$H$18</f>
        <v>24</v>
      </c>
    </row>
    <row r="16" spans="1:13" s="2" customFormat="1" x14ac:dyDescent="0.25">
      <c r="B16" s="1">
        <v>42767</v>
      </c>
      <c r="C16" s="1">
        <v>42795</v>
      </c>
      <c r="D16" s="1">
        <v>42826</v>
      </c>
      <c r="E16" s="1">
        <v>42856</v>
      </c>
      <c r="F16" s="1">
        <v>42887</v>
      </c>
      <c r="G16" s="1">
        <v>42917</v>
      </c>
      <c r="H16" s="1">
        <v>42948</v>
      </c>
      <c r="I16" s="1">
        <v>42979</v>
      </c>
      <c r="J16" s="1">
        <v>43009</v>
      </c>
      <c r="K16" s="1">
        <v>43040</v>
      </c>
      <c r="L16" s="1">
        <v>43070</v>
      </c>
      <c r="M16" s="1">
        <v>43101</v>
      </c>
    </row>
    <row r="17" spans="1:13" x14ac:dyDescent="0.25">
      <c r="A17" s="2" t="s">
        <v>4</v>
      </c>
      <c r="B17" s="3">
        <f>'[15]February 2017'!$U$18</f>
        <v>0</v>
      </c>
      <c r="C17" s="3">
        <f>'[82]19th Circuit Summary 3.17'!$H$19</f>
        <v>9</v>
      </c>
      <c r="D17" s="3">
        <f>'[13]April 2017'!$U$18</f>
        <v>0</v>
      </c>
      <c r="E17" s="3">
        <f>'[83]19th Circuit Summary 5.17'!$H$19</f>
        <v>13</v>
      </c>
      <c r="F17" s="3">
        <f>'[83]19th Circuit Summary 6.17'!$H$19</f>
        <v>0</v>
      </c>
      <c r="G17" s="3">
        <f>'[83]19th Circuit Summary 7.17'!$H$19</f>
        <v>10</v>
      </c>
      <c r="H17" s="3">
        <f>'[83]19th Circuit Summary 8.17'!$H$19</f>
        <v>9</v>
      </c>
      <c r="I17" s="3">
        <f>'[83]19th Circuit Summary 9.17'!$H$19</f>
        <v>0</v>
      </c>
      <c r="J17" s="3">
        <f>'[83]19th Circuit Summary 10.17'!$H$19</f>
        <v>19</v>
      </c>
      <c r="K17" s="3">
        <f>'[83]19th Circuit Summary 11.17'!$H$19</f>
        <v>7</v>
      </c>
      <c r="L17" s="3">
        <f>'[83]19th Circuit Summary 12.17'!$H$19</f>
        <v>0</v>
      </c>
      <c r="M17" s="3">
        <f>'[84]19th Circuit Summary 1.18'!$H$19</f>
        <v>16</v>
      </c>
    </row>
    <row r="18" spans="1:13" x14ac:dyDescent="0.25">
      <c r="A18" s="2" t="s">
        <v>5</v>
      </c>
      <c r="B18" s="3">
        <f>'[15]February 2017'!$U$19</f>
        <v>7</v>
      </c>
      <c r="C18" s="3">
        <f>'[82]19th Circuit Summary 3.17'!$H$20</f>
        <v>7</v>
      </c>
      <c r="D18" s="3">
        <f>'[13]April 2017'!$U$19</f>
        <v>6</v>
      </c>
      <c r="E18" s="3">
        <f>'[83]19th Circuit Summary 5.17'!$H$20</f>
        <v>6</v>
      </c>
      <c r="F18" s="3">
        <f>'[83]19th Circuit Summary 6.17'!$H$20</f>
        <v>6</v>
      </c>
      <c r="G18" s="3">
        <f>'[83]19th Circuit Summary 7.17'!$H$20</f>
        <v>0</v>
      </c>
      <c r="H18" s="3">
        <f>'[83]19th Circuit Summary 8.17'!$H$20</f>
        <v>0</v>
      </c>
      <c r="I18" s="3">
        <f>'[83]19th Circuit Summary 9.17'!$H$20</f>
        <v>10</v>
      </c>
      <c r="J18" s="3">
        <f>'[83]19th Circuit Summary 10.17'!$H$20</f>
        <v>14</v>
      </c>
      <c r="K18" s="3">
        <f>'[83]19th Circuit Summary 11.17'!$H$20</f>
        <v>7</v>
      </c>
      <c r="L18" s="3">
        <f>'[83]19th Circuit Summary 12.17'!$H$20</f>
        <v>7</v>
      </c>
      <c r="M18" s="3">
        <f>'[84]19th Circuit Summary 1.18'!$H$20</f>
        <v>8</v>
      </c>
    </row>
  </sheetData>
  <pageMargins left="0.25" right="0.25" top="0.75" bottom="0.75" header="0.3" footer="0.3"/>
  <pageSetup scale="91" orientation="landscape" r:id="rId1"/>
  <headerFooter>
    <oddHeader>&amp;C&amp;"-,Bold"Circuit 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8"/>
  <sheetViews>
    <sheetView view="pageLayout" zoomScaleNormal="100" workbookViewId="0">
      <selection activeCell="M2" sqref="M2"/>
    </sheetView>
  </sheetViews>
  <sheetFormatPr defaultColWidth="9.140625" defaultRowHeight="15" x14ac:dyDescent="0.25"/>
  <cols>
    <col min="1" max="1" width="43.7109375" bestFit="1" customWidth="1"/>
    <col min="2" max="2" width="6.85546875" customWidth="1"/>
    <col min="3" max="3" width="7.28515625" bestFit="1" customWidth="1"/>
    <col min="4" max="4" width="6.85546875" bestFit="1" customWidth="1"/>
    <col min="5" max="5" width="7.5703125" bestFit="1" customWidth="1"/>
    <col min="6" max="6" width="6.7109375" bestFit="1" customWidth="1"/>
    <col min="7" max="7" width="6.140625" bestFit="1" customWidth="1"/>
    <col min="8" max="8" width="7.140625" bestFit="1" customWidth="1"/>
    <col min="9" max="13" width="7.140625" customWidth="1"/>
    <col min="14" max="14" width="7.28515625" customWidth="1"/>
  </cols>
  <sheetData>
    <row r="1" spans="1:14" x14ac:dyDescent="0.25">
      <c r="A1" s="2"/>
      <c r="B1" s="1">
        <v>42767</v>
      </c>
      <c r="C1" s="1">
        <v>42795</v>
      </c>
      <c r="D1" s="1">
        <v>42826</v>
      </c>
      <c r="E1" s="1">
        <v>42856</v>
      </c>
      <c r="F1" s="1">
        <v>42887</v>
      </c>
      <c r="G1" s="1">
        <v>42917</v>
      </c>
      <c r="H1" s="1">
        <v>42948</v>
      </c>
      <c r="I1" s="1">
        <v>42979</v>
      </c>
      <c r="J1" s="1">
        <v>43009</v>
      </c>
      <c r="K1" s="1">
        <v>43040</v>
      </c>
      <c r="L1" s="1">
        <v>43070</v>
      </c>
      <c r="M1" s="1">
        <v>43101</v>
      </c>
      <c r="N1" s="1"/>
    </row>
    <row r="2" spans="1:14" x14ac:dyDescent="0.25">
      <c r="A2" s="2" t="s">
        <v>31</v>
      </c>
      <c r="B2" s="3">
        <f>'Circuit 1 Data  FY 17-18'!B2+'Circuit 2 Data FY 17-18'!B2+'Circuit 3 Data FY 17-18'!B2+'Circuit 4 Data FY 17-18'!B2+'Circuit 5 Data FY 17-18'!B2+'Circuit 7 Data FY 17-18'!B2+'Circuit 8 Data FY 17-18'!B2+'Circuit 14 Data FY 17-18'!B2</f>
        <v>9206</v>
      </c>
      <c r="C2" s="3">
        <f>'Circuit 1 Data  FY 17-18'!C2+'Circuit 2 Data FY 17-18'!C2+'Circuit 3 Data FY 17-18'!C2+'Circuit 4 Data FY 17-18'!C2+'Circuit 5 Data FY 17-18'!C2+'Circuit 7 Data FY 17-18'!C2+'Circuit 8 Data FY 17-18'!C2+'Circuit 14 Data FY 17-18'!C2</f>
        <v>9158</v>
      </c>
      <c r="D2" s="3">
        <f>'Circuit 1 Data  FY 17-18'!D2+'Circuit 2 Data FY 17-18'!D2+'Circuit 3 Data FY 17-18'!D2+'Circuit 4 Data FY 17-18'!D2+'Circuit 5 Data FY 17-18'!D2+'Circuit 7 Data FY 17-18'!D2+'Circuit 8 Data FY 17-18'!D2+'Circuit 14 Data FY 17-18'!D2</f>
        <v>9265</v>
      </c>
      <c r="E2" s="3">
        <f>'Circuit 1 Data  FY 17-18'!E2+'Circuit 2 Data FY 17-18'!E2+'Circuit 3 Data FY 17-18'!E2+'Circuit 4 Data FY 17-18'!E2+'Circuit 5 Data FY 17-18'!E2+'Circuit 7 Data FY 17-18'!E2+'Circuit 8 Data FY 17-18'!E2+'Circuit 14 Data FY 17-18'!E2</f>
        <v>9145</v>
      </c>
      <c r="F2" s="3">
        <f>'Circuit 1 Data  FY 17-18'!F2+'Circuit 2 Data FY 17-18'!F2+'Circuit 3 Data FY 17-18'!F2+'Circuit 4 Data FY 17-18'!F2+'Circuit 5 Data FY 17-18'!F2+'Circuit 7 Data FY 17-18'!F2+'Circuit 8 Data FY 17-18'!F2+'Circuit 14 Data FY 17-18'!F2</f>
        <v>9095</v>
      </c>
      <c r="G2" s="3">
        <f>'Circuit 1 Data  FY 17-18'!G2+'Circuit 2 Data FY 17-18'!G2+'Circuit 3 Data FY 17-18'!G2+'Circuit 4 Data FY 17-18'!G2+'Circuit 5 Data FY 17-18'!G2+'Circuit 7 Data FY 17-18'!G2+'Circuit 8 Data FY 17-18'!G2+'Circuit 14 Data FY 17-18'!G2</f>
        <v>9160</v>
      </c>
      <c r="H2" s="3">
        <f>'Circuit 1 Data  FY 17-18'!H2+'Circuit 2 Data FY 17-18'!H2+'Circuit 3 Data FY 17-18'!H2+'Circuit 4 Data FY 17-18'!H2+'Circuit 5 Data FY 17-18'!H2+'Circuit 7 Data FY 17-18'!H2+'Circuit 8 Data FY 17-18'!H2+'Circuit 14 Data FY 17-18'!H2</f>
        <v>9199</v>
      </c>
      <c r="I2" s="3">
        <f>'Circuit 1 Data  FY 17-18'!I2+'Circuit 2 Data FY 17-18'!I2+'Circuit 3 Data FY 17-18'!I2+'Circuit 4 Data FY 17-18'!I2+'Circuit 5 Data FY 17-18'!I2+'Circuit 7 Data FY 17-18'!I2+'Circuit 8 Data FY 17-18'!I2+'Circuit 14 Data FY 17-18'!I2</f>
        <v>9154</v>
      </c>
      <c r="J2" s="3">
        <f>'Circuit 1 Data  FY 17-18'!J2+'Circuit 2 Data FY 17-18'!J2+'Circuit 3 Data FY 17-18'!J2+'Circuit 4 Data FY 17-18'!J2+'Circuit 5 Data FY 17-18'!J2+'Circuit 7 Data FY 17-18'!J2+'Circuit 8 Data FY 17-18'!J2+'Circuit 14 Data FY 17-18'!J2</f>
        <v>9118</v>
      </c>
      <c r="K2" s="3">
        <f>'Circuit 1 Data  FY 17-18'!K2+'Circuit 2 Data FY 17-18'!K2+'Circuit 3 Data FY 17-18'!K2+'Circuit 4 Data FY 17-18'!K2+'Circuit 5 Data FY 17-18'!K2+'Circuit 7 Data FY 17-18'!K2+'Circuit 8 Data FY 17-18'!K2+'Circuit 14 Data FY 17-18'!K2</f>
        <v>9137</v>
      </c>
      <c r="L2" s="3">
        <f>'Circuit 1 Data  FY 17-18'!L2+'Circuit 2 Data FY 17-18'!L2+'Circuit 3 Data FY 17-18'!L2+'Circuit 4 Data FY 17-18'!L2+'Circuit 5 Data FY 17-18'!L2+'Circuit 7 Data FY 17-18'!L2+'Circuit 8 Data FY 17-18'!L2+'Circuit 14 Data FY 17-18'!L2</f>
        <v>9006</v>
      </c>
      <c r="M2" s="3">
        <f>'Circuit 1 Data  FY 17-18'!M2+'Circuit 2 Data FY 17-18'!M2+'Circuit 3 Data FY 17-18'!M2+'Circuit 4 Data FY 17-18'!M2+'Circuit 5 Data FY 17-18'!M2+'Circuit 7 Data FY 17-18'!M2+'Circuit 8 Data FY 17-18'!M2+'Circuit 14 Data FY 17-18'!M2</f>
        <v>9017</v>
      </c>
      <c r="N2" s="3"/>
    </row>
    <row r="3" spans="1:14" x14ac:dyDescent="0.25">
      <c r="A3" s="2" t="s">
        <v>0</v>
      </c>
      <c r="B3" s="3">
        <f>'Circuit 1 Data  FY 17-18'!B3+'Circuit 2 Data FY 17-18'!B3+'Circuit 3 Data FY 17-18'!B3+'Circuit 4 Data FY 17-18'!B3+'Circuit 5 Data FY 17-18'!B3+'Circuit 7 Data FY 17-18'!B3+'Circuit 8 Data FY 17-18'!B3+'Circuit 14 Data FY 17-18'!B3</f>
        <v>7841</v>
      </c>
      <c r="C3" s="3">
        <f>'Circuit 1 Data  FY 17-18'!C3+'Circuit 2 Data FY 17-18'!C3+'Circuit 3 Data FY 17-18'!C3+'Circuit 4 Data FY 17-18'!C3+'Circuit 5 Data FY 17-18'!C3+'Circuit 7 Data FY 17-18'!C3+'Circuit 8 Data FY 17-18'!C3+'Circuit 14 Data FY 17-18'!C3</f>
        <v>7812</v>
      </c>
      <c r="D3" s="3">
        <f>'Circuit 1 Data  FY 17-18'!D3+'Circuit 2 Data FY 17-18'!D3+'Circuit 3 Data FY 17-18'!D3+'Circuit 4 Data FY 17-18'!D3+'Circuit 5 Data FY 17-18'!D3+'Circuit 7 Data FY 17-18'!D3+'Circuit 8 Data FY 17-18'!D3+'Circuit 14 Data FY 17-18'!D3</f>
        <v>7831</v>
      </c>
      <c r="E3" s="3">
        <f>'Circuit 1 Data  FY 17-18'!E3+'Circuit 2 Data FY 17-18'!E3+'Circuit 3 Data FY 17-18'!E3+'Circuit 4 Data FY 17-18'!E3+'Circuit 5 Data FY 17-18'!E3+'Circuit 7 Data FY 17-18'!E3+'Circuit 8 Data FY 17-18'!E3+'Circuit 14 Data FY 17-18'!E3</f>
        <v>7767</v>
      </c>
      <c r="F3" s="3">
        <f>'Circuit 1 Data  FY 17-18'!F3+'Circuit 2 Data FY 17-18'!F3+'Circuit 3 Data FY 17-18'!F3+'Circuit 4 Data FY 17-18'!F3+'Circuit 5 Data FY 17-18'!F3+'Circuit 7 Data FY 17-18'!F3+'Circuit 8 Data FY 17-18'!F3+'Circuit 14 Data FY 17-18'!F3</f>
        <v>7610</v>
      </c>
      <c r="G3" s="3">
        <f>'Circuit 1 Data  FY 17-18'!G3+'Circuit 2 Data FY 17-18'!G3+'Circuit 3 Data FY 17-18'!G3+'Circuit 4 Data FY 17-18'!G3+'Circuit 5 Data FY 17-18'!G3+'Circuit 7 Data FY 17-18'!G3+'Circuit 8 Data FY 17-18'!G3+'Circuit 14 Data FY 17-18'!G3</f>
        <v>7563</v>
      </c>
      <c r="H3" s="3">
        <f>'Circuit 1 Data  FY 17-18'!H3+'Circuit 2 Data FY 17-18'!H3+'Circuit 3 Data FY 17-18'!H3+'Circuit 4 Data FY 17-18'!H3+'Circuit 5 Data FY 17-18'!H3+'Circuit 7 Data FY 17-18'!H3+'Circuit 8 Data FY 17-18'!H3+'Circuit 14 Data FY 17-18'!H3</f>
        <v>7557</v>
      </c>
      <c r="I3" s="3">
        <f>'Circuit 1 Data  FY 17-18'!I3+'Circuit 2 Data FY 17-18'!I3+'Circuit 3 Data FY 17-18'!I3+'Circuit 4 Data FY 17-18'!I3+'Circuit 5 Data FY 17-18'!I3+'Circuit 7 Data FY 17-18'!I3+'Circuit 8 Data FY 17-18'!I3+'Circuit 14 Data FY 17-18'!I3</f>
        <v>7581</v>
      </c>
      <c r="J3" s="3">
        <f>'Circuit 1 Data  FY 17-18'!J3+'Circuit 2 Data FY 17-18'!J3+'Circuit 3 Data FY 17-18'!J3+'Circuit 4 Data FY 17-18'!J3+'Circuit 5 Data FY 17-18'!J3+'Circuit 7 Data FY 17-18'!J3+'Circuit 8 Data FY 17-18'!J3+'Circuit 14 Data FY 17-18'!J3</f>
        <v>7632</v>
      </c>
      <c r="K3" s="3">
        <f>'Circuit 1 Data  FY 17-18'!K3+'Circuit 2 Data FY 17-18'!K3+'Circuit 3 Data FY 17-18'!K3+'Circuit 4 Data FY 17-18'!K3+'Circuit 5 Data FY 17-18'!K3+'Circuit 7 Data FY 17-18'!K3+'Circuit 8 Data FY 17-18'!K3+'Circuit 14 Data FY 17-18'!K3</f>
        <v>7671</v>
      </c>
      <c r="L3" s="3">
        <f>'Circuit 1 Data  FY 17-18'!L3+'Circuit 2 Data FY 17-18'!L3+'Circuit 3 Data FY 17-18'!L3+'Circuit 4 Data FY 17-18'!L3+'Circuit 5 Data FY 17-18'!L3+'Circuit 7 Data FY 17-18'!L3+'Circuit 8 Data FY 17-18'!L3+'Circuit 14 Data FY 17-18'!L3</f>
        <v>7564</v>
      </c>
      <c r="M3" s="3">
        <f>'Circuit 1 Data  FY 17-18'!M3+'Circuit 2 Data FY 17-18'!M3+'Circuit 3 Data FY 17-18'!M3+'Circuit 4 Data FY 17-18'!M3+'Circuit 5 Data FY 17-18'!M3+'Circuit 7 Data FY 17-18'!M3+'Circuit 8 Data FY 17-18'!M3+'Circuit 14 Data FY 17-18'!M3</f>
        <v>7493</v>
      </c>
      <c r="N3" s="3"/>
    </row>
    <row r="4" spans="1:14" x14ac:dyDescent="0.25">
      <c r="A4" s="2" t="s">
        <v>1</v>
      </c>
      <c r="B4" s="3">
        <f>'Circuit 1 Data  FY 17-18'!B4+'Circuit 2 Data FY 17-18'!B4+'Circuit 3 Data FY 17-18'!B4+'Circuit 4 Data FY 17-18'!B4+'Circuit 5 Data FY 17-18'!B4+'Circuit 7 Data FY 17-18'!B4+'Circuit 8 Data FY 17-18'!B4+'Circuit 14 Data FY 17-18'!B4</f>
        <v>6081</v>
      </c>
      <c r="C4" s="3">
        <f>'Circuit 1 Data  FY 17-18'!C4+'Circuit 2 Data FY 17-18'!C4+'Circuit 3 Data FY 17-18'!C4+'Circuit 4 Data FY 17-18'!C4+'Circuit 5 Data FY 17-18'!C4+'Circuit 7 Data FY 17-18'!C4+'Circuit 8 Data FY 17-18'!C4+'Circuit 14 Data FY 17-18'!C4</f>
        <v>6099</v>
      </c>
      <c r="D4" s="3">
        <f>'Circuit 1 Data  FY 17-18'!D4+'Circuit 2 Data FY 17-18'!D4+'Circuit 3 Data FY 17-18'!D4+'Circuit 4 Data FY 17-18'!D4+'Circuit 5 Data FY 17-18'!D4+'Circuit 7 Data FY 17-18'!D4+'Circuit 8 Data FY 17-18'!D4+'Circuit 14 Data FY 17-18'!D4</f>
        <v>6092</v>
      </c>
      <c r="E4" s="3">
        <f>'Circuit 1 Data  FY 17-18'!E4+'Circuit 2 Data FY 17-18'!E4+'Circuit 3 Data FY 17-18'!E4+'Circuit 4 Data FY 17-18'!E4+'Circuit 5 Data FY 17-18'!E4+'Circuit 7 Data FY 17-18'!E4+'Circuit 8 Data FY 17-18'!E4+'Circuit 14 Data FY 17-18'!E4</f>
        <v>6090</v>
      </c>
      <c r="F4" s="3">
        <f>'Circuit 1 Data  FY 17-18'!F4+'Circuit 2 Data FY 17-18'!F4+'Circuit 3 Data FY 17-18'!F4+'Circuit 4 Data FY 17-18'!F4+'Circuit 5 Data FY 17-18'!F4+'Circuit 7 Data FY 17-18'!F4+'Circuit 8 Data FY 17-18'!F4+'Circuit 14 Data FY 17-18'!F4</f>
        <v>6006</v>
      </c>
      <c r="G4" s="3">
        <f>'Circuit 1 Data  FY 17-18'!G4+'Circuit 2 Data FY 17-18'!G4+'Circuit 3 Data FY 17-18'!G4+'Circuit 4 Data FY 17-18'!G4+'Circuit 5 Data FY 17-18'!G4+'Circuit 7 Data FY 17-18'!G4+'Circuit 8 Data FY 17-18'!G4+'Circuit 14 Data FY 17-18'!G4</f>
        <v>5903</v>
      </c>
      <c r="H4" s="3">
        <f>'Circuit 1 Data  FY 17-18'!H4+'Circuit 2 Data FY 17-18'!H4+'Circuit 3 Data FY 17-18'!H4+'Circuit 4 Data FY 17-18'!H4+'Circuit 5 Data FY 17-18'!H4+'Circuit 7 Data FY 17-18'!H4+'Circuit 8 Data FY 17-18'!H4+'Circuit 14 Data FY 17-18'!H4</f>
        <v>5933</v>
      </c>
      <c r="I4" s="3">
        <f>'Circuit 1 Data  FY 17-18'!I4+'Circuit 2 Data FY 17-18'!I4+'Circuit 3 Data FY 17-18'!I4+'Circuit 4 Data FY 17-18'!I4+'Circuit 5 Data FY 17-18'!I4+'Circuit 7 Data FY 17-18'!I4+'Circuit 8 Data FY 17-18'!I4+'Circuit 14 Data FY 17-18'!I4</f>
        <v>5909</v>
      </c>
      <c r="J4" s="3">
        <f>'Circuit 1 Data  FY 17-18'!J4+'Circuit 2 Data FY 17-18'!J4+'Circuit 3 Data FY 17-18'!J4+'Circuit 4 Data FY 17-18'!J4+'Circuit 5 Data FY 17-18'!J4+'Circuit 7 Data FY 17-18'!J4+'Circuit 8 Data FY 17-18'!J4+'Circuit 14 Data FY 17-18'!J4</f>
        <v>5955</v>
      </c>
      <c r="K4" s="3">
        <f>'Circuit 1 Data  FY 17-18'!K4+'Circuit 2 Data FY 17-18'!K4+'Circuit 3 Data FY 17-18'!K4+'Circuit 4 Data FY 17-18'!K4+'Circuit 5 Data FY 17-18'!K4+'Circuit 7 Data FY 17-18'!K4+'Circuit 8 Data FY 17-18'!K4+'Circuit 14 Data FY 17-18'!K4</f>
        <v>6017</v>
      </c>
      <c r="L4" s="3">
        <f>'Circuit 1 Data  FY 17-18'!L4+'Circuit 2 Data FY 17-18'!L4+'Circuit 3 Data FY 17-18'!L4+'Circuit 4 Data FY 17-18'!L4+'Circuit 5 Data FY 17-18'!L4+'Circuit 7 Data FY 17-18'!L4+'Circuit 8 Data FY 17-18'!L4+'Circuit 14 Data FY 17-18'!L4</f>
        <v>5865</v>
      </c>
      <c r="M4" s="3">
        <f>'Circuit 1 Data  FY 17-18'!M4+'Circuit 2 Data FY 17-18'!M4+'Circuit 3 Data FY 17-18'!M4+'Circuit 4 Data FY 17-18'!M4+'Circuit 5 Data FY 17-18'!M4+'Circuit 7 Data FY 17-18'!M4+'Circuit 8 Data FY 17-18'!M4+'Circuit 14 Data FY 17-18'!M4</f>
        <v>5851</v>
      </c>
      <c r="N4" s="3"/>
    </row>
    <row r="5" spans="1:14" x14ac:dyDescent="0.25">
      <c r="A5" s="2" t="s">
        <v>6</v>
      </c>
      <c r="B5" s="3">
        <f>'Circuit 1 Data  FY 17-18'!B5+'Circuit 2 Data FY 17-18'!B5+'Circuit 3 Data FY 17-18'!B5+'Circuit 4 Data FY 17-18'!B5+'Circuit 5 Data FY 17-18'!B5+'Circuit 7 Data FY 17-18'!B5+'Circuit 8 Data FY 17-18'!B5+'Circuit 14 Data FY 17-18'!B5</f>
        <v>1748</v>
      </c>
      <c r="C5" s="3">
        <f>'Circuit 1 Data  FY 17-18'!C5+'Circuit 2 Data FY 17-18'!C5+'Circuit 3 Data FY 17-18'!C5+'Circuit 4 Data FY 17-18'!C5+'Circuit 5 Data FY 17-18'!C5+'Circuit 7 Data FY 17-18'!C5+'Circuit 8 Data FY 17-18'!C5+'Circuit 14 Data FY 17-18'!C5</f>
        <v>1698</v>
      </c>
      <c r="D5" s="3">
        <f>'Circuit 1 Data  FY 17-18'!D5+'Circuit 2 Data FY 17-18'!D5+'Circuit 3 Data FY 17-18'!D5+'Circuit 4 Data FY 17-18'!D5+'Circuit 5 Data FY 17-18'!D5+'Circuit 7 Data FY 17-18'!D5+'Circuit 8 Data FY 17-18'!D5+'Circuit 14 Data FY 17-18'!D5</f>
        <v>1724</v>
      </c>
      <c r="E5" s="3">
        <f>'Circuit 1 Data  FY 17-18'!E5+'Circuit 2 Data FY 17-18'!E5+'Circuit 3 Data FY 17-18'!E5+'Circuit 4 Data FY 17-18'!E5+'Circuit 5 Data FY 17-18'!E5+'Circuit 7 Data FY 17-18'!E5+'Circuit 8 Data FY 17-18'!E5+'Circuit 14 Data FY 17-18'!E5</f>
        <v>1660</v>
      </c>
      <c r="F5" s="3">
        <f>'Circuit 1 Data  FY 17-18'!F5+'Circuit 2 Data FY 17-18'!F5+'Circuit 3 Data FY 17-18'!F5+'Circuit 4 Data FY 17-18'!F5+'Circuit 5 Data FY 17-18'!F5+'Circuit 7 Data FY 17-18'!F5+'Circuit 8 Data FY 17-18'!F5+'Circuit 14 Data FY 17-18'!F5</f>
        <v>1601</v>
      </c>
      <c r="G5" s="3">
        <f>'Circuit 1 Data  FY 17-18'!G5+'Circuit 2 Data FY 17-18'!G5+'Circuit 3 Data FY 17-18'!G5+'Circuit 4 Data FY 17-18'!G5+'Circuit 5 Data FY 17-18'!G5+'Circuit 7 Data FY 17-18'!G5+'Circuit 8 Data FY 17-18'!G5+'Circuit 14 Data FY 17-18'!G5</f>
        <v>1640</v>
      </c>
      <c r="H5" s="3">
        <f>'Circuit 1 Data  FY 17-18'!H5+'Circuit 2 Data FY 17-18'!H5+'Circuit 3 Data FY 17-18'!H5+'Circuit 4 Data FY 17-18'!H5+'Circuit 5 Data FY 17-18'!H5+'Circuit 7 Data FY 17-18'!H5+'Circuit 8 Data FY 17-18'!H5+'Circuit 14 Data FY 17-18'!H5</f>
        <v>1620</v>
      </c>
      <c r="I5" s="3">
        <f>'Circuit 1 Data  FY 17-18'!I5+'Circuit 2 Data FY 17-18'!I5+'Circuit 3 Data FY 17-18'!I5+'Circuit 4 Data FY 17-18'!I5+'Circuit 5 Data FY 17-18'!I5+'Circuit 7 Data FY 17-18'!I5+'Circuit 8 Data FY 17-18'!I5+'Circuit 14 Data FY 17-18'!I5</f>
        <v>1638</v>
      </c>
      <c r="J5" s="3">
        <f>'Circuit 1 Data  FY 17-18'!J5+'Circuit 2 Data FY 17-18'!J5+'Circuit 3 Data FY 17-18'!J5+'Circuit 4 Data FY 17-18'!J5+'Circuit 5 Data FY 17-18'!J5+'Circuit 7 Data FY 17-18'!J5+'Circuit 8 Data FY 17-18'!J5+'Circuit 14 Data FY 17-18'!J5</f>
        <v>1662</v>
      </c>
      <c r="K5" s="3">
        <f>'Circuit 1 Data  FY 17-18'!K5+'Circuit 2 Data FY 17-18'!K5+'Circuit 3 Data FY 17-18'!K5+'Circuit 4 Data FY 17-18'!K5+'Circuit 5 Data FY 17-18'!K5+'Circuit 7 Data FY 17-18'!K5+'Circuit 8 Data FY 17-18'!K5+'Circuit 14 Data FY 17-18'!K5</f>
        <v>1628</v>
      </c>
      <c r="L5" s="3">
        <f>'Circuit 1 Data  FY 17-18'!L5+'Circuit 2 Data FY 17-18'!L5+'Circuit 3 Data FY 17-18'!L5+'Circuit 4 Data FY 17-18'!L5+'Circuit 5 Data FY 17-18'!L5+'Circuit 7 Data FY 17-18'!L5+'Circuit 8 Data FY 17-18'!L5+'Circuit 14 Data FY 17-18'!L5</f>
        <v>1672</v>
      </c>
      <c r="M5" s="3">
        <f>'Circuit 1 Data  FY 17-18'!M5+'Circuit 2 Data FY 17-18'!M5+'Circuit 3 Data FY 17-18'!M5+'Circuit 4 Data FY 17-18'!M5+'Circuit 5 Data FY 17-18'!M5+'Circuit 7 Data FY 17-18'!M5+'Circuit 8 Data FY 17-18'!M5+'Circuit 14 Data FY 17-18'!M5</f>
        <v>1618</v>
      </c>
      <c r="N5" s="3"/>
    </row>
    <row r="6" spans="1:14" x14ac:dyDescent="0.25">
      <c r="A6" s="2" t="s">
        <v>7</v>
      </c>
      <c r="B6" s="3">
        <f>'Circuit 1 Data  FY 17-18'!B6+'Circuit 2 Data FY 17-18'!B6+'Circuit 3 Data FY 17-18'!B6+'Circuit 4 Data FY 17-18'!B6+'Circuit 5 Data FY 17-18'!B6+'Circuit 7 Data FY 17-18'!B6+'Circuit 8 Data FY 17-18'!B6+'Circuit 14 Data FY 17-18'!B6</f>
        <v>12</v>
      </c>
      <c r="C6" s="3">
        <f>'Circuit 1 Data  FY 17-18'!C6+'Circuit 2 Data FY 17-18'!C6+'Circuit 3 Data FY 17-18'!C6+'Circuit 4 Data FY 17-18'!C6+'Circuit 5 Data FY 17-18'!C6+'Circuit 7 Data FY 17-18'!C6+'Circuit 8 Data FY 17-18'!C6+'Circuit 14 Data FY 17-18'!C6</f>
        <v>15</v>
      </c>
      <c r="D6" s="3">
        <f>'Circuit 1 Data  FY 17-18'!D6+'Circuit 2 Data FY 17-18'!D6+'Circuit 3 Data FY 17-18'!D6+'Circuit 4 Data FY 17-18'!D6+'Circuit 5 Data FY 17-18'!D6+'Circuit 7 Data FY 17-18'!D6+'Circuit 8 Data FY 17-18'!D6+'Circuit 14 Data FY 17-18'!D6</f>
        <v>15</v>
      </c>
      <c r="E6" s="3">
        <f>'Circuit 1 Data  FY 17-18'!E6+'Circuit 2 Data FY 17-18'!E6+'Circuit 3 Data FY 17-18'!E6+'Circuit 4 Data FY 17-18'!E6+'Circuit 5 Data FY 17-18'!E6+'Circuit 7 Data FY 17-18'!E6+'Circuit 8 Data FY 17-18'!E6+'Circuit 14 Data FY 17-18'!E6</f>
        <v>17</v>
      </c>
      <c r="F6" s="3">
        <f>'Circuit 1 Data  FY 17-18'!F6+'Circuit 2 Data FY 17-18'!F6+'Circuit 3 Data FY 17-18'!F6+'Circuit 4 Data FY 17-18'!F6+'Circuit 5 Data FY 17-18'!F6+'Circuit 7 Data FY 17-18'!F6+'Circuit 8 Data FY 17-18'!F6+'Circuit 14 Data FY 17-18'!F6</f>
        <v>3</v>
      </c>
      <c r="G6" s="3">
        <f>'Circuit 1 Data  FY 17-18'!G6+'Circuit 2 Data FY 17-18'!G6+'Circuit 3 Data FY 17-18'!G6+'Circuit 4 Data FY 17-18'!G6+'Circuit 5 Data FY 17-18'!G6+'Circuit 7 Data FY 17-18'!G6+'Circuit 8 Data FY 17-18'!G6+'Circuit 14 Data FY 17-18'!G6</f>
        <v>20</v>
      </c>
      <c r="H6" s="3">
        <f>'Circuit 1 Data  FY 17-18'!H6+'Circuit 2 Data FY 17-18'!H6+'Circuit 3 Data FY 17-18'!H6+'Circuit 4 Data FY 17-18'!H6+'Circuit 5 Data FY 17-18'!H6+'Circuit 7 Data FY 17-18'!H6+'Circuit 8 Data FY 17-18'!H6+'Circuit 14 Data FY 17-18'!H6</f>
        <v>4</v>
      </c>
      <c r="I6" s="3">
        <f>'Circuit 1 Data  FY 17-18'!I6+'Circuit 2 Data FY 17-18'!I6+'Circuit 3 Data FY 17-18'!I6+'Circuit 4 Data FY 17-18'!I6+'Circuit 5 Data FY 17-18'!I6+'Circuit 7 Data FY 17-18'!I6+'Circuit 8 Data FY 17-18'!I6+'Circuit 14 Data FY 17-18'!I6</f>
        <v>34</v>
      </c>
      <c r="J6" s="3">
        <f>'Circuit 1 Data  FY 17-18'!J6+'Circuit 2 Data FY 17-18'!J6+'Circuit 3 Data FY 17-18'!J6+'Circuit 4 Data FY 17-18'!J6+'Circuit 5 Data FY 17-18'!J6+'Circuit 7 Data FY 17-18'!J6+'Circuit 8 Data FY 17-18'!J6+'Circuit 14 Data FY 17-18'!J6</f>
        <v>15</v>
      </c>
      <c r="K6" s="3">
        <f>'Circuit 1 Data  FY 17-18'!K6+'Circuit 2 Data FY 17-18'!K6+'Circuit 3 Data FY 17-18'!K6+'Circuit 4 Data FY 17-18'!K6+'Circuit 5 Data FY 17-18'!K6+'Circuit 7 Data FY 17-18'!K6+'Circuit 8 Data FY 17-18'!K6+'Circuit 14 Data FY 17-18'!K6</f>
        <v>26</v>
      </c>
      <c r="L6" s="3">
        <f>'Circuit 1 Data  FY 17-18'!L6+'Circuit 2 Data FY 17-18'!L6+'Circuit 3 Data FY 17-18'!L6+'Circuit 4 Data FY 17-18'!L6+'Circuit 5 Data FY 17-18'!L6+'Circuit 7 Data FY 17-18'!L6+'Circuit 8 Data FY 17-18'!L6+'Circuit 14 Data FY 17-18'!L6</f>
        <v>27</v>
      </c>
      <c r="M6" s="3">
        <f>'Circuit 1 Data  FY 17-18'!M6+'Circuit 2 Data FY 17-18'!M6+'Circuit 3 Data FY 17-18'!M6+'Circuit 4 Data FY 17-18'!M6+'Circuit 5 Data FY 17-18'!M6+'Circuit 7 Data FY 17-18'!M6+'Circuit 8 Data FY 17-18'!M6+'Circuit 14 Data FY 17-18'!M6</f>
        <v>24</v>
      </c>
      <c r="N6" s="3"/>
    </row>
    <row r="7" spans="1:14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4" x14ac:dyDescent="0.25">
      <c r="A8" s="2"/>
      <c r="B8" s="1">
        <v>42767</v>
      </c>
      <c r="C8" s="1">
        <v>42795</v>
      </c>
      <c r="D8" s="1">
        <v>42826</v>
      </c>
      <c r="E8" s="1">
        <v>42856</v>
      </c>
      <c r="F8" s="1">
        <v>42887</v>
      </c>
      <c r="G8" s="1">
        <v>42917</v>
      </c>
      <c r="H8" s="1">
        <v>42948</v>
      </c>
      <c r="I8" s="1">
        <v>42979</v>
      </c>
      <c r="J8" s="1">
        <v>43009</v>
      </c>
      <c r="K8" s="1">
        <v>43040</v>
      </c>
      <c r="L8" s="1">
        <v>43070</v>
      </c>
      <c r="M8" s="1">
        <v>43101</v>
      </c>
      <c r="N8" s="1"/>
    </row>
    <row r="9" spans="1:14" x14ac:dyDescent="0.25">
      <c r="A9" s="2" t="s">
        <v>2</v>
      </c>
      <c r="B9" s="3">
        <f>'Circuit 1 Data  FY 17-18'!B9+'Circuit 2 Data FY 17-18'!B9+'Circuit 3 Data FY 17-18'!B9+'Circuit 4 Data FY 17-18'!B9+'Circuit 5 Data FY 17-18'!B9+'Circuit 7 Data FY 17-18'!B9+'Circuit 8 Data FY 17-18'!B9+'Circuit 14 Data FY 17-18'!B9</f>
        <v>3565</v>
      </c>
      <c r="C9" s="3">
        <f>'Circuit 1 Data  FY 17-18'!C9+'Circuit 2 Data FY 17-18'!C9+'Circuit 3 Data FY 17-18'!C9+'Circuit 4 Data FY 17-18'!C9+'Circuit 5 Data FY 17-18'!C9+'Circuit 7 Data FY 17-18'!C9+'Circuit 8 Data FY 17-18'!C9+'Circuit 14 Data FY 17-18'!C9</f>
        <v>3628</v>
      </c>
      <c r="D9" s="3">
        <f>'Circuit 1 Data  FY 17-18'!D9+'Circuit 2 Data FY 17-18'!D9+'Circuit 3 Data FY 17-18'!D9+'Circuit 4 Data FY 17-18'!D9+'Circuit 5 Data FY 17-18'!D9+'Circuit 7 Data FY 17-18'!D9+'Circuit 8 Data FY 17-18'!D9+'Circuit 14 Data FY 17-18'!D9</f>
        <v>3603</v>
      </c>
      <c r="E9" s="3">
        <f>'Circuit 1 Data  FY 17-18'!E9+'Circuit 2 Data FY 17-18'!E9+'Circuit 3 Data FY 17-18'!E9+'Circuit 4 Data FY 17-18'!E9+'Circuit 5 Data FY 17-18'!E9+'Circuit 7 Data FY 17-18'!E9+'Circuit 8 Data FY 17-18'!E9+'Circuit 14 Data FY 17-18'!E9</f>
        <v>3636</v>
      </c>
      <c r="F9" s="3">
        <f>'Circuit 1 Data  FY 17-18'!F9+'Circuit 2 Data FY 17-18'!F9+'Circuit 3 Data FY 17-18'!F9+'Circuit 4 Data FY 17-18'!F9+'Circuit 5 Data FY 17-18'!F9+'Circuit 7 Data FY 17-18'!F9+'Circuit 8 Data FY 17-18'!F9+'Circuit 14 Data FY 17-18'!F9</f>
        <v>3678</v>
      </c>
      <c r="G9" s="3">
        <f>'Circuit 1 Data  FY 17-18'!G9+'Circuit 2 Data FY 17-18'!G9+'Circuit 3 Data FY 17-18'!G9+'Circuit 4 Data FY 17-18'!G9+'Circuit 5 Data FY 17-18'!G9+'Circuit 7 Data FY 17-18'!G9+'Circuit 8 Data FY 17-18'!G9+'Circuit 14 Data FY 17-18'!G9</f>
        <v>3677</v>
      </c>
      <c r="H9" s="3">
        <f>'Circuit 1 Data  FY 17-18'!H9+'Circuit 2 Data FY 17-18'!H9+'Circuit 3 Data FY 17-18'!H9+'Circuit 4 Data FY 17-18'!H9+'Circuit 5 Data FY 17-18'!H9+'Circuit 7 Data FY 17-18'!H9+'Circuit 8 Data FY 17-18'!H9+'Circuit 14 Data FY 17-18'!H9</f>
        <v>3724</v>
      </c>
      <c r="I9" s="3">
        <f>'Circuit 1 Data  FY 17-18'!I9+'Circuit 2 Data FY 17-18'!I9+'Circuit 3 Data FY 17-18'!I9+'Circuit 4 Data FY 17-18'!I9+'Circuit 5 Data FY 17-18'!I9+'Circuit 7 Data FY 17-18'!I9+'Circuit 8 Data FY 17-18'!I9+'Circuit 14 Data FY 17-18'!I9</f>
        <v>3652</v>
      </c>
      <c r="J9" s="3">
        <f>'Circuit 1 Data  FY 17-18'!J9+'Circuit 2 Data FY 17-18'!J9+'Circuit 3 Data FY 17-18'!J9+'Circuit 4 Data FY 17-18'!J9+'Circuit 5 Data FY 17-18'!J9+'Circuit 7 Data FY 17-18'!J9+'Circuit 8 Data FY 17-18'!J9+'Circuit 14 Data FY 17-18'!J9</f>
        <v>3643</v>
      </c>
      <c r="K9" s="3">
        <f>'Circuit 1 Data  FY 17-18'!K9+'Circuit 2 Data FY 17-18'!K9+'Circuit 3 Data FY 17-18'!K9+'Circuit 4 Data FY 17-18'!K9+'Circuit 5 Data FY 17-18'!K9+'Circuit 7 Data FY 17-18'!K9+'Circuit 8 Data FY 17-18'!K9+'Circuit 14 Data FY 17-18'!K9</f>
        <v>3602</v>
      </c>
      <c r="L9" s="3">
        <f>'Circuit 1 Data  FY 17-18'!L9+'Circuit 2 Data FY 17-18'!L9+'Circuit 3 Data FY 17-18'!L9+'Circuit 4 Data FY 17-18'!L9+'Circuit 5 Data FY 17-18'!L9+'Circuit 7 Data FY 17-18'!L9+'Circuit 8 Data FY 17-18'!L9+'Circuit 14 Data FY 17-18'!L9</f>
        <v>3559</v>
      </c>
      <c r="M9" s="3">
        <f>'Circuit 1 Data  FY 17-18'!M9+'Circuit 2 Data FY 17-18'!M9+'Circuit 3 Data FY 17-18'!M9+'Circuit 4 Data FY 17-18'!M9+'Circuit 5 Data FY 17-18'!M9+'Circuit 7 Data FY 17-18'!M9+'Circuit 8 Data FY 17-18'!M9+'Circuit 14 Data FY 17-18'!M9</f>
        <v>3599</v>
      </c>
      <c r="N9" s="3"/>
    </row>
    <row r="10" spans="1:14" x14ac:dyDescent="0.25">
      <c r="A10" s="2" t="s">
        <v>58</v>
      </c>
      <c r="B10" s="3">
        <f>'Circuit 1 Data  FY 17-18'!B10+'Circuit 2 Data FY 17-18'!B10+'Circuit 3 Data FY 17-18'!B10+'Circuit 4 Data FY 17-18'!B10+'Circuit 5 Data FY 17-18'!B10+'Circuit 7 Data FY 17-18'!B10+'Circuit 8 Data FY 17-18'!B10+'Circuit 14 Data FY 17-18'!B10</f>
        <v>3286</v>
      </c>
      <c r="C10" s="3">
        <f>'Circuit 1 Data  FY 17-18'!C10+'Circuit 2 Data FY 17-18'!C10+'Circuit 3 Data FY 17-18'!C10+'Circuit 4 Data FY 17-18'!C10+'Circuit 5 Data FY 17-18'!C10+'Circuit 7 Data FY 17-18'!C10+'Circuit 8 Data FY 17-18'!C10+'Circuit 14 Data FY 17-18'!C10</f>
        <v>3352</v>
      </c>
      <c r="D10" s="3">
        <f>'Circuit 1 Data  FY 17-18'!D10+'Circuit 2 Data FY 17-18'!D10+'Circuit 3 Data FY 17-18'!D10+'Circuit 4 Data FY 17-18'!D10+'Circuit 5 Data FY 17-18'!D10+'Circuit 7 Data FY 17-18'!D10+'Circuit 8 Data FY 17-18'!D10+'Circuit 14 Data FY 17-18'!D10</f>
        <v>3332</v>
      </c>
      <c r="E10" s="3">
        <f>'Circuit 1 Data  FY 17-18'!E10+'Circuit 2 Data FY 17-18'!E10+'Circuit 3 Data FY 17-18'!E10+'Circuit 4 Data FY 17-18'!E10+'Circuit 5 Data FY 17-18'!E10+'Circuit 7 Data FY 17-18'!E10+'Circuit 8 Data FY 17-18'!E10+'Circuit 14 Data FY 17-18'!E10</f>
        <v>3373</v>
      </c>
      <c r="F10" s="3">
        <f>'Circuit 1 Data  FY 17-18'!F10+'Circuit 2 Data FY 17-18'!F10+'Circuit 3 Data FY 17-18'!F10+'Circuit 4 Data FY 17-18'!F10+'Circuit 5 Data FY 17-18'!F10+'Circuit 7 Data FY 17-18'!F10+'Circuit 8 Data FY 17-18'!F10+'Circuit 14 Data FY 17-18'!F10</f>
        <v>3425</v>
      </c>
      <c r="G10" s="3">
        <f>'Circuit 1 Data  FY 17-18'!G10+'Circuit 2 Data FY 17-18'!G10+'Circuit 3 Data FY 17-18'!G10+'Circuit 4 Data FY 17-18'!G10+'Circuit 5 Data FY 17-18'!G10+'Circuit 7 Data FY 17-18'!G10+'Circuit 8 Data FY 17-18'!G10+'Circuit 14 Data FY 17-18'!G10</f>
        <v>3422</v>
      </c>
      <c r="H10" s="3">
        <f>'Circuit 1 Data  FY 17-18'!H10+'Circuit 2 Data FY 17-18'!H10+'Circuit 3 Data FY 17-18'!H10+'Circuit 4 Data FY 17-18'!H10+'Circuit 5 Data FY 17-18'!H10+'Circuit 7 Data FY 17-18'!H10+'Circuit 8 Data FY 17-18'!H10+'Circuit 14 Data FY 17-18'!H10</f>
        <v>3474</v>
      </c>
      <c r="I10" s="3">
        <f>'Circuit 1 Data  FY 17-18'!I10+'Circuit 2 Data FY 17-18'!I10+'Circuit 3 Data FY 17-18'!I10+'Circuit 4 Data FY 17-18'!I10+'Circuit 5 Data FY 17-18'!I10+'Circuit 7 Data FY 17-18'!I10+'Circuit 8 Data FY 17-18'!I10+'Circuit 14 Data FY 17-18'!I10</f>
        <v>3424</v>
      </c>
      <c r="J10" s="3">
        <f>'Circuit 1 Data  FY 17-18'!J10+'Circuit 2 Data FY 17-18'!J10+'Circuit 3 Data FY 17-18'!J10+'Circuit 4 Data FY 17-18'!J10+'Circuit 5 Data FY 17-18'!J10+'Circuit 7 Data FY 17-18'!J10+'Circuit 8 Data FY 17-18'!J10+'Circuit 14 Data FY 17-18'!J10</f>
        <v>3412</v>
      </c>
      <c r="K10" s="3">
        <f>'Circuit 1 Data  FY 17-18'!K10+'Circuit 2 Data FY 17-18'!K10+'Circuit 3 Data FY 17-18'!K10+'Circuit 4 Data FY 17-18'!K10+'Circuit 5 Data FY 17-18'!K10+'Circuit 7 Data FY 17-18'!K10+'Circuit 8 Data FY 17-18'!K10+'Circuit 14 Data FY 17-18'!K10</f>
        <v>3367</v>
      </c>
      <c r="L10" s="3">
        <f>'Circuit 1 Data  FY 17-18'!L10+'Circuit 2 Data FY 17-18'!L10+'Circuit 3 Data FY 17-18'!L10+'Circuit 4 Data FY 17-18'!L10+'Circuit 5 Data FY 17-18'!L10+'Circuit 7 Data FY 17-18'!L10+'Circuit 8 Data FY 17-18'!L10+'Circuit 14 Data FY 17-18'!L10</f>
        <v>3328</v>
      </c>
      <c r="M10" s="3">
        <f>'Circuit 1 Data  FY 17-18'!M10+'Circuit 2 Data FY 17-18'!M10+'Circuit 3 Data FY 17-18'!M10+'Circuit 4 Data FY 17-18'!M10+'Circuit 5 Data FY 17-18'!M10+'Circuit 7 Data FY 17-18'!M10+'Circuit 8 Data FY 17-18'!M10+'Circuit 14 Data FY 17-18'!M10</f>
        <v>3372</v>
      </c>
      <c r="N10" s="3"/>
    </row>
    <row r="11" spans="1:14" x14ac:dyDescent="0.25">
      <c r="A11" s="2" t="s">
        <v>59</v>
      </c>
      <c r="B11" s="3">
        <f>'Circuit 1 Data  FY 17-18'!B11+'Circuit 2 Data FY 17-18'!B11+'Circuit 3 Data FY 17-18'!B11+'Circuit 4 Data FY 17-18'!B11+'Circuit 5 Data FY 17-18'!B11+'Circuit 7 Data FY 17-18'!B11+'Circuit 8 Data FY 17-18'!B11+'Circuit 14 Data FY 17-18'!B11</f>
        <v>2440</v>
      </c>
      <c r="C11" s="3">
        <f>'Circuit 1 Data  FY 17-18'!C11+'Circuit 2 Data FY 17-18'!C11+'Circuit 3 Data FY 17-18'!C11+'Circuit 4 Data FY 17-18'!C11+'Circuit 5 Data FY 17-18'!C11+'Circuit 7 Data FY 17-18'!C11+'Circuit 8 Data FY 17-18'!C11+'Circuit 14 Data FY 17-18'!C11</f>
        <v>2518</v>
      </c>
      <c r="D11" s="3">
        <f>'Circuit 1 Data  FY 17-18'!D11+'Circuit 2 Data FY 17-18'!D11+'Circuit 3 Data FY 17-18'!D11+'Circuit 4 Data FY 17-18'!D11+'Circuit 5 Data FY 17-18'!D11+'Circuit 7 Data FY 17-18'!D11+'Circuit 8 Data FY 17-18'!D11+'Circuit 14 Data FY 17-18'!D11</f>
        <v>2510</v>
      </c>
      <c r="E11" s="3">
        <f>'Circuit 1 Data  FY 17-18'!E11+'Circuit 2 Data FY 17-18'!E11+'Circuit 3 Data FY 17-18'!E11+'Circuit 4 Data FY 17-18'!E11+'Circuit 5 Data FY 17-18'!E11+'Circuit 7 Data FY 17-18'!E11+'Circuit 8 Data FY 17-18'!E11+'Circuit 14 Data FY 17-18'!E11</f>
        <v>2526</v>
      </c>
      <c r="F11" s="3">
        <f>'Circuit 1 Data  FY 17-18'!F11+'Circuit 2 Data FY 17-18'!F11+'Circuit 3 Data FY 17-18'!F11+'Circuit 4 Data FY 17-18'!F11+'Circuit 5 Data FY 17-18'!F11+'Circuit 7 Data FY 17-18'!F11+'Circuit 8 Data FY 17-18'!F11+'Circuit 14 Data FY 17-18'!F11</f>
        <v>2557</v>
      </c>
      <c r="G11" s="3">
        <f>'Circuit 1 Data  FY 17-18'!G11+'Circuit 2 Data FY 17-18'!G11+'Circuit 3 Data FY 17-18'!G11+'Circuit 4 Data FY 17-18'!G11+'Circuit 5 Data FY 17-18'!G11+'Circuit 7 Data FY 17-18'!G11+'Circuit 8 Data FY 17-18'!G11+'Circuit 14 Data FY 17-18'!G11</f>
        <v>2536</v>
      </c>
      <c r="H11" s="3">
        <f>'Circuit 1 Data  FY 17-18'!H11+'Circuit 2 Data FY 17-18'!H11+'Circuit 3 Data FY 17-18'!H11+'Circuit 4 Data FY 17-18'!H11+'Circuit 5 Data FY 17-18'!H11+'Circuit 7 Data FY 17-18'!H11+'Circuit 8 Data FY 17-18'!H11+'Circuit 14 Data FY 17-18'!H11</f>
        <v>2547</v>
      </c>
      <c r="I11" s="3">
        <f>'Circuit 1 Data  FY 17-18'!I11+'Circuit 2 Data FY 17-18'!I11+'Circuit 3 Data FY 17-18'!I11+'Circuit 4 Data FY 17-18'!I11+'Circuit 5 Data FY 17-18'!I11+'Circuit 7 Data FY 17-18'!I11+'Circuit 8 Data FY 17-18'!I11+'Circuit 14 Data FY 17-18'!I11</f>
        <v>2507</v>
      </c>
      <c r="J11" s="3">
        <f>'Circuit 1 Data  FY 17-18'!J11+'Circuit 2 Data FY 17-18'!J11+'Circuit 3 Data FY 17-18'!J11+'Circuit 4 Data FY 17-18'!J11+'Circuit 5 Data FY 17-18'!J11+'Circuit 7 Data FY 17-18'!J11+'Circuit 8 Data FY 17-18'!J11+'Circuit 14 Data FY 17-18'!J11</f>
        <v>2540</v>
      </c>
      <c r="K11" s="3">
        <f>'Circuit 1 Data  FY 17-18'!K11+'Circuit 2 Data FY 17-18'!K11+'Circuit 3 Data FY 17-18'!K11+'Circuit 4 Data FY 17-18'!K11+'Circuit 5 Data FY 17-18'!K11+'Circuit 7 Data FY 17-18'!K11+'Circuit 8 Data FY 17-18'!K11+'Circuit 14 Data FY 17-18'!K11</f>
        <v>2575</v>
      </c>
      <c r="L11" s="3">
        <f>'Circuit 1 Data  FY 17-18'!L11+'Circuit 2 Data FY 17-18'!L11+'Circuit 3 Data FY 17-18'!L11+'Circuit 4 Data FY 17-18'!L11+'Circuit 5 Data FY 17-18'!L11+'Circuit 7 Data FY 17-18'!L11+'Circuit 8 Data FY 17-18'!L11+'Circuit 14 Data FY 17-18'!L11</f>
        <v>2534</v>
      </c>
      <c r="M11" s="3">
        <f>'Circuit 1 Data  FY 17-18'!M11+'Circuit 2 Data FY 17-18'!M11+'Circuit 3 Data FY 17-18'!M11+'Circuit 4 Data FY 17-18'!M11+'Circuit 5 Data FY 17-18'!M11+'Circuit 7 Data FY 17-18'!M11+'Circuit 8 Data FY 17-18'!M11+'Circuit 14 Data FY 17-18'!M11</f>
        <v>2561</v>
      </c>
      <c r="N11" s="3"/>
    </row>
    <row r="12" spans="1:14" x14ac:dyDescent="0.25">
      <c r="A12" s="2" t="s">
        <v>60</v>
      </c>
      <c r="B12" s="3">
        <f>'Circuit 1 Data  FY 17-18'!B12+'Circuit 2 Data FY 17-18'!B12+'Circuit 3 Data FY 17-18'!B12+'Circuit 4 Data FY 17-18'!B12+'Circuit 5 Data FY 17-18'!B12+'Circuit 7 Data FY 17-18'!B12+'Circuit 8 Data FY 17-18'!B12+'Circuit 14 Data FY 17-18'!B12</f>
        <v>846</v>
      </c>
      <c r="C12" s="3">
        <f>'Circuit 1 Data  FY 17-18'!C12+'Circuit 2 Data FY 17-18'!C12+'Circuit 3 Data FY 17-18'!C12+'Circuit 4 Data FY 17-18'!C12+'Circuit 5 Data FY 17-18'!C12+'Circuit 7 Data FY 17-18'!C12+'Circuit 8 Data FY 17-18'!C12+'Circuit 14 Data FY 17-18'!C12</f>
        <v>834</v>
      </c>
      <c r="D12" s="3">
        <f>'Circuit 1 Data  FY 17-18'!D12+'Circuit 2 Data FY 17-18'!D12+'Circuit 3 Data FY 17-18'!D12+'Circuit 4 Data FY 17-18'!D12+'Circuit 5 Data FY 17-18'!D12+'Circuit 7 Data FY 17-18'!D12+'Circuit 8 Data FY 17-18'!D12+'Circuit 14 Data FY 17-18'!D12</f>
        <v>822</v>
      </c>
      <c r="E12" s="3">
        <f>'Circuit 1 Data  FY 17-18'!E12+'Circuit 2 Data FY 17-18'!E12+'Circuit 3 Data FY 17-18'!E12+'Circuit 4 Data FY 17-18'!E12+'Circuit 5 Data FY 17-18'!E12+'Circuit 7 Data FY 17-18'!E12+'Circuit 8 Data FY 17-18'!E12+'Circuit 14 Data FY 17-18'!E12</f>
        <v>847</v>
      </c>
      <c r="F12" s="3">
        <f>'Circuit 1 Data  FY 17-18'!F12+'Circuit 2 Data FY 17-18'!F12+'Circuit 3 Data FY 17-18'!F12+'Circuit 4 Data FY 17-18'!F12+'Circuit 5 Data FY 17-18'!F12+'Circuit 7 Data FY 17-18'!F12+'Circuit 8 Data FY 17-18'!F12+'Circuit 14 Data FY 17-18'!F12</f>
        <v>868</v>
      </c>
      <c r="G12" s="3">
        <f>'Circuit 1 Data  FY 17-18'!G12+'Circuit 2 Data FY 17-18'!G12+'Circuit 3 Data FY 17-18'!G12+'Circuit 4 Data FY 17-18'!G12+'Circuit 5 Data FY 17-18'!G12+'Circuit 7 Data FY 17-18'!G12+'Circuit 8 Data FY 17-18'!G12+'Circuit 14 Data FY 17-18'!G12</f>
        <v>886</v>
      </c>
      <c r="H12" s="3">
        <f>'Circuit 1 Data  FY 17-18'!H12+'Circuit 2 Data FY 17-18'!H12+'Circuit 3 Data FY 17-18'!H12+'Circuit 4 Data FY 17-18'!H12+'Circuit 5 Data FY 17-18'!H12+'Circuit 7 Data FY 17-18'!H12+'Circuit 8 Data FY 17-18'!H12+'Circuit 14 Data FY 17-18'!H12</f>
        <v>927</v>
      </c>
      <c r="I12" s="3">
        <f>'Circuit 1 Data  FY 17-18'!I12+'Circuit 2 Data FY 17-18'!I12+'Circuit 3 Data FY 17-18'!I12+'Circuit 4 Data FY 17-18'!I12+'Circuit 5 Data FY 17-18'!I12+'Circuit 7 Data FY 17-18'!I12+'Circuit 8 Data FY 17-18'!I12+'Circuit 14 Data FY 17-18'!I12</f>
        <v>917</v>
      </c>
      <c r="J12" s="3">
        <f>'Circuit 1 Data  FY 17-18'!J12+'Circuit 2 Data FY 17-18'!J12+'Circuit 3 Data FY 17-18'!J12+'Circuit 4 Data FY 17-18'!J12+'Circuit 5 Data FY 17-18'!J12+'Circuit 7 Data FY 17-18'!J12+'Circuit 8 Data FY 17-18'!J12+'Circuit 14 Data FY 17-18'!J12</f>
        <v>872</v>
      </c>
      <c r="K12" s="3">
        <f>'Circuit 1 Data  FY 17-18'!K12+'Circuit 2 Data FY 17-18'!K12+'Circuit 3 Data FY 17-18'!K12+'Circuit 4 Data FY 17-18'!K12+'Circuit 5 Data FY 17-18'!K12+'Circuit 7 Data FY 17-18'!K12+'Circuit 8 Data FY 17-18'!K12+'Circuit 14 Data FY 17-18'!K12</f>
        <v>792</v>
      </c>
      <c r="L12" s="3">
        <f>'Circuit 1 Data  FY 17-18'!L12+'Circuit 2 Data FY 17-18'!L12+'Circuit 3 Data FY 17-18'!L12+'Circuit 4 Data FY 17-18'!L12+'Circuit 5 Data FY 17-18'!L12+'Circuit 7 Data FY 17-18'!L12+'Circuit 8 Data FY 17-18'!L12+'Circuit 14 Data FY 17-18'!L12</f>
        <v>794</v>
      </c>
      <c r="M12" s="3">
        <f>'Circuit 1 Data  FY 17-18'!M12+'Circuit 2 Data FY 17-18'!M12+'Circuit 3 Data FY 17-18'!M12+'Circuit 4 Data FY 17-18'!M12+'Circuit 5 Data FY 17-18'!M12+'Circuit 7 Data FY 17-18'!M12+'Circuit 8 Data FY 17-18'!M12+'Circuit 14 Data FY 17-18'!M12</f>
        <v>811</v>
      </c>
      <c r="N12" s="3"/>
    </row>
    <row r="13" spans="1:14" x14ac:dyDescent="0.25">
      <c r="A13" s="2" t="s">
        <v>61</v>
      </c>
      <c r="B13" s="3">
        <f>'Circuit 1 Data  FY 17-18'!B13+'Circuit 2 Data FY 17-18'!B13+'Circuit 3 Data FY 17-18'!B13+'Circuit 4 Data FY 17-18'!B13+'Circuit 5 Data FY 17-18'!B13+'Circuit 7 Data FY 17-18'!B13+'Circuit 8 Data FY 17-18'!B13+'Circuit 14 Data FY 17-18'!B13</f>
        <v>348</v>
      </c>
      <c r="C13" s="3">
        <f>'Circuit 1 Data  FY 17-18'!C13+'Circuit 2 Data FY 17-18'!C13+'Circuit 3 Data FY 17-18'!C13+'Circuit 4 Data FY 17-18'!C13+'Circuit 5 Data FY 17-18'!C13+'Circuit 7 Data FY 17-18'!C13+'Circuit 8 Data FY 17-18'!C13+'Circuit 14 Data FY 17-18'!C13</f>
        <v>333</v>
      </c>
      <c r="D13" s="3">
        <f>'Circuit 1 Data  FY 17-18'!D13+'Circuit 2 Data FY 17-18'!D13+'Circuit 3 Data FY 17-18'!D13+'Circuit 4 Data FY 17-18'!D13+'Circuit 5 Data FY 17-18'!D13+'Circuit 7 Data FY 17-18'!D13+'Circuit 8 Data FY 17-18'!D13+'Circuit 14 Data FY 17-18'!D13</f>
        <v>359</v>
      </c>
      <c r="E13" s="3">
        <f>'Circuit 1 Data  FY 17-18'!E13+'Circuit 2 Data FY 17-18'!E13+'Circuit 3 Data FY 17-18'!E13+'Circuit 4 Data FY 17-18'!E13+'Circuit 5 Data FY 17-18'!E13+'Circuit 7 Data FY 17-18'!E13+'Circuit 8 Data FY 17-18'!E13+'Circuit 14 Data FY 17-18'!E13</f>
        <v>367</v>
      </c>
      <c r="F13" s="3">
        <f>'Circuit 1 Data  FY 17-18'!F13+'Circuit 2 Data FY 17-18'!F13+'Circuit 3 Data FY 17-18'!F13+'Circuit 4 Data FY 17-18'!F13+'Circuit 5 Data FY 17-18'!F13+'Circuit 7 Data FY 17-18'!F13+'Circuit 8 Data FY 17-18'!F13+'Circuit 14 Data FY 17-18'!F13</f>
        <v>388</v>
      </c>
      <c r="G13" s="3">
        <f>'Circuit 1 Data  FY 17-18'!G13+'Circuit 2 Data FY 17-18'!G13+'Circuit 3 Data FY 17-18'!G13+'Circuit 4 Data FY 17-18'!G13+'Circuit 5 Data FY 17-18'!G13+'Circuit 7 Data FY 17-18'!G13+'Circuit 8 Data FY 17-18'!G13+'Circuit 14 Data FY 17-18'!G13</f>
        <v>408</v>
      </c>
      <c r="H13" s="3">
        <f>'Circuit 1 Data  FY 17-18'!H13+'Circuit 2 Data FY 17-18'!H13+'Circuit 3 Data FY 17-18'!H13+'Circuit 4 Data FY 17-18'!H13+'Circuit 5 Data FY 17-18'!H13+'Circuit 7 Data FY 17-18'!H13+'Circuit 8 Data FY 17-18'!H13+'Circuit 14 Data FY 17-18'!H13</f>
        <v>403</v>
      </c>
      <c r="I13" s="3">
        <f>'Circuit 1 Data  FY 17-18'!I13+'Circuit 2 Data FY 17-18'!I13+'Circuit 3 Data FY 17-18'!I13+'Circuit 4 Data FY 17-18'!I13+'Circuit 5 Data FY 17-18'!I13+'Circuit 7 Data FY 17-18'!I13+'Circuit 8 Data FY 17-18'!I13+'Circuit 14 Data FY 17-18'!I13</f>
        <v>360</v>
      </c>
      <c r="J13" s="3">
        <f>'Circuit 1 Data  FY 17-18'!J13+'Circuit 2 Data FY 17-18'!J13+'Circuit 3 Data FY 17-18'!J13+'Circuit 4 Data FY 17-18'!J13+'Circuit 5 Data FY 17-18'!J13+'Circuit 7 Data FY 17-18'!J13+'Circuit 8 Data FY 17-18'!J13+'Circuit 14 Data FY 17-18'!J13</f>
        <v>281</v>
      </c>
      <c r="K13" s="3">
        <f>'Circuit 1 Data  FY 17-18'!K13+'Circuit 2 Data FY 17-18'!K13+'Circuit 3 Data FY 17-18'!K13+'Circuit 4 Data FY 17-18'!K13+'Circuit 5 Data FY 17-18'!K13+'Circuit 7 Data FY 17-18'!K13+'Circuit 8 Data FY 17-18'!K13+'Circuit 14 Data FY 17-18'!K13</f>
        <v>271</v>
      </c>
      <c r="L13" s="3">
        <f>'Circuit 1 Data  FY 17-18'!L13+'Circuit 2 Data FY 17-18'!L13+'Circuit 3 Data FY 17-18'!L13+'Circuit 4 Data FY 17-18'!L13+'Circuit 5 Data FY 17-18'!L13+'Circuit 7 Data FY 17-18'!L13+'Circuit 8 Data FY 17-18'!L13+'Circuit 14 Data FY 17-18'!L13</f>
        <v>292</v>
      </c>
      <c r="M13" s="3">
        <f>'Circuit 1 Data  FY 17-18'!M13+'Circuit 2 Data FY 17-18'!M13+'Circuit 3 Data FY 17-18'!M13+'Circuit 4 Data FY 17-18'!M13+'Circuit 5 Data FY 17-18'!M13+'Circuit 7 Data FY 17-18'!M13+'Circuit 8 Data FY 17-18'!M13+'Circuit 14 Data FY 17-18'!M13</f>
        <v>287</v>
      </c>
      <c r="N13" s="3"/>
    </row>
    <row r="14" spans="1:14" x14ac:dyDescent="0.25">
      <c r="A14" s="2" t="s">
        <v>3</v>
      </c>
      <c r="B14" s="3">
        <f>'Circuit 1 Data  FY 17-18'!B14+'Circuit 2 Data FY 17-18'!B14+'Circuit 3 Data FY 17-18'!B14+'Circuit 4 Data FY 17-18'!B14+'Circuit 5 Data FY 17-18'!B14+'Circuit 7 Data FY 17-18'!B14+'Circuit 8 Data FY 17-18'!B14+'Circuit 14 Data FY 17-18'!B14</f>
        <v>279</v>
      </c>
      <c r="C14" s="3">
        <f>'Circuit 1 Data  FY 17-18'!C14+'Circuit 2 Data FY 17-18'!C14+'Circuit 3 Data FY 17-18'!C14+'Circuit 4 Data FY 17-18'!C14+'Circuit 5 Data FY 17-18'!C14+'Circuit 7 Data FY 17-18'!C14+'Circuit 8 Data FY 17-18'!C14+'Circuit 14 Data FY 17-18'!C14</f>
        <v>276</v>
      </c>
      <c r="D14" s="3">
        <f>'Circuit 1 Data  FY 17-18'!D14+'Circuit 2 Data FY 17-18'!D14+'Circuit 3 Data FY 17-18'!D14+'Circuit 4 Data FY 17-18'!D14+'Circuit 5 Data FY 17-18'!D14+'Circuit 7 Data FY 17-18'!D14+'Circuit 8 Data FY 17-18'!D14+'Circuit 14 Data FY 17-18'!D14</f>
        <v>271</v>
      </c>
      <c r="E14" s="3">
        <f>'Circuit 1 Data  FY 17-18'!E14+'Circuit 2 Data FY 17-18'!E14+'Circuit 3 Data FY 17-18'!E14+'Circuit 4 Data FY 17-18'!E14+'Circuit 5 Data FY 17-18'!E14+'Circuit 7 Data FY 17-18'!E14+'Circuit 8 Data FY 17-18'!E14+'Circuit 14 Data FY 17-18'!E14</f>
        <v>263</v>
      </c>
      <c r="F14" s="3">
        <f>'Circuit 1 Data  FY 17-18'!F14+'Circuit 2 Data FY 17-18'!F14+'Circuit 3 Data FY 17-18'!F14+'Circuit 4 Data FY 17-18'!F14+'Circuit 5 Data FY 17-18'!F14+'Circuit 7 Data FY 17-18'!F14+'Circuit 8 Data FY 17-18'!F14+'Circuit 14 Data FY 17-18'!F14</f>
        <v>253</v>
      </c>
      <c r="G14" s="3">
        <f>'Circuit 1 Data  FY 17-18'!G14+'Circuit 2 Data FY 17-18'!G14+'Circuit 3 Data FY 17-18'!G14+'Circuit 4 Data FY 17-18'!G14+'Circuit 5 Data FY 17-18'!G14+'Circuit 7 Data FY 17-18'!G14+'Circuit 8 Data FY 17-18'!G14+'Circuit 14 Data FY 17-18'!G14</f>
        <v>255</v>
      </c>
      <c r="H14" s="3">
        <f>'Circuit 1 Data  FY 17-18'!H14+'Circuit 2 Data FY 17-18'!H14+'Circuit 3 Data FY 17-18'!H14+'Circuit 4 Data FY 17-18'!H14+'Circuit 5 Data FY 17-18'!H14+'Circuit 7 Data FY 17-18'!H14+'Circuit 8 Data FY 17-18'!H14+'Circuit 14 Data FY 17-18'!H14</f>
        <v>250</v>
      </c>
      <c r="I14" s="3">
        <f>'Circuit 1 Data  FY 17-18'!I14+'Circuit 2 Data FY 17-18'!I14+'Circuit 3 Data FY 17-18'!I14+'Circuit 4 Data FY 17-18'!I14+'Circuit 5 Data FY 17-18'!I14+'Circuit 7 Data FY 17-18'!I14+'Circuit 8 Data FY 17-18'!I14+'Circuit 14 Data FY 17-18'!I14</f>
        <v>228</v>
      </c>
      <c r="J14" s="3">
        <f>'Circuit 1 Data  FY 17-18'!J14+'Circuit 2 Data FY 17-18'!J14+'Circuit 3 Data FY 17-18'!J14+'Circuit 4 Data FY 17-18'!J14+'Circuit 5 Data FY 17-18'!J14+'Circuit 7 Data FY 17-18'!J14+'Circuit 8 Data FY 17-18'!J14+'Circuit 14 Data FY 17-18'!J14</f>
        <v>231</v>
      </c>
      <c r="K14" s="3">
        <f>'Circuit 1 Data  FY 17-18'!K14+'Circuit 2 Data FY 17-18'!K14+'Circuit 3 Data FY 17-18'!K14+'Circuit 4 Data FY 17-18'!K14+'Circuit 5 Data FY 17-18'!K14+'Circuit 7 Data FY 17-18'!K14+'Circuit 8 Data FY 17-18'!K14+'Circuit 14 Data FY 17-18'!K14</f>
        <v>235</v>
      </c>
      <c r="L14" s="3">
        <f>'Circuit 1 Data  FY 17-18'!L14+'Circuit 2 Data FY 17-18'!L14+'Circuit 3 Data FY 17-18'!L14+'Circuit 4 Data FY 17-18'!L14+'Circuit 5 Data FY 17-18'!L14+'Circuit 7 Data FY 17-18'!L14+'Circuit 8 Data FY 17-18'!L14+'Circuit 14 Data FY 17-18'!L14</f>
        <v>231</v>
      </c>
      <c r="M14" s="3">
        <f>'Circuit 1 Data  FY 17-18'!M14+'Circuit 2 Data FY 17-18'!M14+'Circuit 3 Data FY 17-18'!M14+'Circuit 4 Data FY 17-18'!M14+'Circuit 5 Data FY 17-18'!M14+'Circuit 7 Data FY 17-18'!M14+'Circuit 8 Data FY 17-18'!M14+'Circuit 14 Data FY 17-18'!M14</f>
        <v>227</v>
      </c>
      <c r="N14" s="3"/>
    </row>
    <row r="15" spans="1:14" x14ac:dyDescent="0.25">
      <c r="A15" s="2"/>
    </row>
    <row r="16" spans="1:14" x14ac:dyDescent="0.25">
      <c r="A16" s="2"/>
      <c r="B16" s="1">
        <v>42767</v>
      </c>
      <c r="C16" s="1">
        <v>42795</v>
      </c>
      <c r="D16" s="1">
        <v>42826</v>
      </c>
      <c r="E16" s="1">
        <v>42856</v>
      </c>
      <c r="F16" s="1">
        <v>42887</v>
      </c>
      <c r="G16" s="1">
        <v>42917</v>
      </c>
      <c r="H16" s="1">
        <v>42948</v>
      </c>
      <c r="I16" s="1">
        <v>42979</v>
      </c>
      <c r="J16" s="1">
        <v>43009</v>
      </c>
      <c r="K16" s="1">
        <v>43040</v>
      </c>
      <c r="L16" s="1">
        <v>43070</v>
      </c>
      <c r="M16" s="1">
        <v>43101</v>
      </c>
      <c r="N16" s="1"/>
    </row>
    <row r="17" spans="1:14" x14ac:dyDescent="0.25">
      <c r="A17" s="2" t="s">
        <v>4</v>
      </c>
      <c r="B17" s="3">
        <f>'Circuit 1 Data  FY 17-18'!B17+'Circuit 2 Data FY 17-18'!B17+'Circuit 3 Data FY 17-18'!B17+'Circuit 4 Data FY 17-18'!B17+'Circuit 5 Data FY 17-18'!B17+'Circuit 7 Data FY 17-18'!B17+'Circuit 8 Data FY 17-18'!B17+'Circuit 14 Data FY 17-18'!B17</f>
        <v>72</v>
      </c>
      <c r="C17" s="3">
        <f>'Circuit 1 Data  FY 17-18'!C17+'Circuit 2 Data FY 17-18'!C17+'Circuit 3 Data FY 17-18'!C17+'Circuit 4 Data FY 17-18'!C17+'Circuit 5 Data FY 17-18'!C17+'Circuit 7 Data FY 17-18'!C17+'Circuit 8 Data FY 17-18'!C17+'Circuit 14 Data FY 17-18'!C17</f>
        <v>95</v>
      </c>
      <c r="D17" s="3">
        <f>'Circuit 1 Data  FY 17-18'!D17+'Circuit 2 Data FY 17-18'!D17+'Circuit 3 Data FY 17-18'!D17+'Circuit 4 Data FY 17-18'!D17+'Circuit 5 Data FY 17-18'!D17+'Circuit 7 Data FY 17-18'!D17+'Circuit 8 Data FY 17-18'!D17+'Circuit 14 Data FY 17-18'!D17</f>
        <v>70</v>
      </c>
      <c r="E17" s="3">
        <f>'Circuit 1 Data  FY 17-18'!E17+'Circuit 2 Data FY 17-18'!E17+'Circuit 3 Data FY 17-18'!E17+'Circuit 4 Data FY 17-18'!E17+'Circuit 5 Data FY 17-18'!E17+'Circuit 7 Data FY 17-18'!E17+'Circuit 8 Data FY 17-18'!E17+'Circuit 14 Data FY 17-18'!E17</f>
        <v>92</v>
      </c>
      <c r="F17" s="3">
        <f>'Circuit 1 Data  FY 17-18'!F17+'Circuit 2 Data FY 17-18'!F17+'Circuit 3 Data FY 17-18'!F17+'Circuit 4 Data FY 17-18'!F17+'Circuit 5 Data FY 17-18'!F17+'Circuit 7 Data FY 17-18'!F17+'Circuit 8 Data FY 17-18'!F17+'Circuit 14 Data FY 17-18'!F17</f>
        <v>116</v>
      </c>
      <c r="G17" s="3">
        <f>'Circuit 1 Data  FY 17-18'!G17+'Circuit 2 Data FY 17-18'!G17+'Circuit 3 Data FY 17-18'!G17+'Circuit 4 Data FY 17-18'!G17+'Circuit 5 Data FY 17-18'!G17+'Circuit 7 Data FY 17-18'!G17+'Circuit 8 Data FY 17-18'!G17+'Circuit 14 Data FY 17-18'!G17</f>
        <v>64</v>
      </c>
      <c r="H17" s="3">
        <f>'Circuit 1 Data  FY 17-18'!H17+'Circuit 2 Data FY 17-18'!H17+'Circuit 3 Data FY 17-18'!H17+'Circuit 4 Data FY 17-18'!H17+'Circuit 5 Data FY 17-18'!H17+'Circuit 7 Data FY 17-18'!H17+'Circuit 8 Data FY 17-18'!H17+'Circuit 14 Data FY 17-18'!H17</f>
        <v>94</v>
      </c>
      <c r="I17" s="3">
        <f>'Circuit 1 Data  FY 17-18'!I17+'Circuit 2 Data FY 17-18'!I17+'Circuit 3 Data FY 17-18'!I17+'Circuit 4 Data FY 17-18'!I17+'Circuit 5 Data FY 17-18'!I17+'Circuit 7 Data FY 17-18'!I17+'Circuit 8 Data FY 17-18'!I17+'Circuit 14 Data FY 17-18'!I17</f>
        <v>40</v>
      </c>
      <c r="J17" s="3">
        <f>'Circuit 1 Data  FY 17-18'!J17+'Circuit 2 Data FY 17-18'!J17+'Circuit 3 Data FY 17-18'!J17+'Circuit 4 Data FY 17-18'!J17+'Circuit 5 Data FY 17-18'!J17+'Circuit 7 Data FY 17-18'!J17+'Circuit 8 Data FY 17-18'!J17+'Circuit 14 Data FY 17-18'!J17</f>
        <v>106</v>
      </c>
      <c r="K17" s="3">
        <f>'Circuit 1 Data  FY 17-18'!K17+'Circuit 2 Data FY 17-18'!K17+'Circuit 3 Data FY 17-18'!K17+'Circuit 4 Data FY 17-18'!K17+'Circuit 5 Data FY 17-18'!K17+'Circuit 7 Data FY 17-18'!K17+'Circuit 8 Data FY 17-18'!K17+'Circuit 14 Data FY 17-18'!K17</f>
        <v>111</v>
      </c>
      <c r="L17" s="3">
        <f>'Circuit 1 Data  FY 17-18'!L17+'Circuit 2 Data FY 17-18'!L17+'Circuit 3 Data FY 17-18'!L17+'Circuit 4 Data FY 17-18'!L17+'Circuit 5 Data FY 17-18'!L17+'Circuit 7 Data FY 17-18'!L17+'Circuit 8 Data FY 17-18'!L17+'Circuit 14 Data FY 17-18'!L17</f>
        <v>34</v>
      </c>
      <c r="M17" s="3">
        <f>'Circuit 1 Data  FY 17-18'!M17+'Circuit 2 Data FY 17-18'!M17+'Circuit 3 Data FY 17-18'!M17+'Circuit 4 Data FY 17-18'!M17+'Circuit 5 Data FY 17-18'!M17+'Circuit 7 Data FY 17-18'!M17+'Circuit 8 Data FY 17-18'!M17+'Circuit 14 Data FY 17-18'!M17</f>
        <v>99</v>
      </c>
      <c r="N17" s="3"/>
    </row>
    <row r="18" spans="1:14" x14ac:dyDescent="0.25">
      <c r="A18" s="2" t="s">
        <v>5</v>
      </c>
      <c r="B18" s="3">
        <f>'Circuit 1 Data  FY 17-18'!B18+'Circuit 2 Data FY 17-18'!B18+'Circuit 3 Data FY 17-18'!B18+'Circuit 4 Data FY 17-18'!B18+'Circuit 5 Data FY 17-18'!B18+'Circuit 7 Data FY 17-18'!B18+'Circuit 8 Data FY 17-18'!B18+'Circuit 14 Data FY 17-18'!B18</f>
        <v>56</v>
      </c>
      <c r="C18" s="3">
        <f>'Circuit 1 Data  FY 17-18'!C18+'Circuit 2 Data FY 17-18'!C18+'Circuit 3 Data FY 17-18'!C18+'Circuit 4 Data FY 17-18'!C18+'Circuit 5 Data FY 17-18'!C18+'Circuit 7 Data FY 17-18'!C18+'Circuit 8 Data FY 17-18'!C18+'Circuit 14 Data FY 17-18'!C18</f>
        <v>97</v>
      </c>
      <c r="D18" s="3">
        <f>'Circuit 1 Data  FY 17-18'!D18+'Circuit 2 Data FY 17-18'!D18+'Circuit 3 Data FY 17-18'!D18+'Circuit 4 Data FY 17-18'!D18+'Circuit 5 Data FY 17-18'!D18+'Circuit 7 Data FY 17-18'!D18+'Circuit 8 Data FY 17-18'!D18+'Circuit 14 Data FY 17-18'!D18</f>
        <v>46</v>
      </c>
      <c r="E18" s="3">
        <f>'Circuit 1 Data  FY 17-18'!E18+'Circuit 2 Data FY 17-18'!E18+'Circuit 3 Data FY 17-18'!E18+'Circuit 4 Data FY 17-18'!E18+'Circuit 5 Data FY 17-18'!E18+'Circuit 7 Data FY 17-18'!E18+'Circuit 8 Data FY 17-18'!E18+'Circuit 14 Data FY 17-18'!E18</f>
        <v>46</v>
      </c>
      <c r="F18" s="3">
        <f>'Circuit 1 Data  FY 17-18'!F18+'Circuit 2 Data FY 17-18'!F18+'Circuit 3 Data FY 17-18'!F18+'Circuit 4 Data FY 17-18'!F18+'Circuit 5 Data FY 17-18'!F18+'Circuit 7 Data FY 17-18'!F18+'Circuit 8 Data FY 17-18'!F18+'Circuit 14 Data FY 17-18'!F18</f>
        <v>62</v>
      </c>
      <c r="G18" s="3">
        <f>'Circuit 1 Data  FY 17-18'!G18+'Circuit 2 Data FY 17-18'!G18+'Circuit 3 Data FY 17-18'!G18+'Circuit 4 Data FY 17-18'!G18+'Circuit 5 Data FY 17-18'!G18+'Circuit 7 Data FY 17-18'!G18+'Circuit 8 Data FY 17-18'!G18+'Circuit 14 Data FY 17-18'!G18</f>
        <v>29</v>
      </c>
      <c r="H18" s="3">
        <f>'Circuit 1 Data  FY 17-18'!H18+'Circuit 2 Data FY 17-18'!H18+'Circuit 3 Data FY 17-18'!H18+'Circuit 4 Data FY 17-18'!H18+'Circuit 5 Data FY 17-18'!H18+'Circuit 7 Data FY 17-18'!H18+'Circuit 8 Data FY 17-18'!H18+'Circuit 14 Data FY 17-18'!H18</f>
        <v>60</v>
      </c>
      <c r="I18" s="3">
        <f>'Circuit 1 Data  FY 17-18'!I18+'Circuit 2 Data FY 17-18'!I18+'Circuit 3 Data FY 17-18'!I18+'Circuit 4 Data FY 17-18'!I18+'Circuit 5 Data FY 17-18'!I18+'Circuit 7 Data FY 17-18'!I18+'Circuit 8 Data FY 17-18'!I18+'Circuit 14 Data FY 17-18'!I18</f>
        <v>114</v>
      </c>
      <c r="J18" s="3">
        <f>'Circuit 1 Data  FY 17-18'!J18+'Circuit 2 Data FY 17-18'!J18+'Circuit 3 Data FY 17-18'!J18+'Circuit 4 Data FY 17-18'!J18+'Circuit 5 Data FY 17-18'!J18+'Circuit 7 Data FY 17-18'!J18+'Circuit 8 Data FY 17-18'!J18+'Circuit 14 Data FY 17-18'!J18</f>
        <v>141</v>
      </c>
      <c r="K18" s="3">
        <f>'Circuit 1 Data  FY 17-18'!K18+'Circuit 2 Data FY 17-18'!K18+'Circuit 3 Data FY 17-18'!K18+'Circuit 4 Data FY 17-18'!K18+'Circuit 5 Data FY 17-18'!K18+'Circuit 7 Data FY 17-18'!K18+'Circuit 8 Data FY 17-18'!K18+'Circuit 14 Data FY 17-18'!K18</f>
        <v>70</v>
      </c>
      <c r="L18" s="3">
        <f>'Circuit 1 Data  FY 17-18'!L18+'Circuit 2 Data FY 17-18'!L18+'Circuit 3 Data FY 17-18'!L18+'Circuit 4 Data FY 17-18'!L18+'Circuit 5 Data FY 17-18'!L18+'Circuit 7 Data FY 17-18'!L18+'Circuit 8 Data FY 17-18'!L18+'Circuit 14 Data FY 17-18'!L18</f>
        <v>55</v>
      </c>
      <c r="M18" s="3">
        <f>'Circuit 1 Data  FY 17-18'!M18+'Circuit 2 Data FY 17-18'!M18+'Circuit 3 Data FY 17-18'!M18+'Circuit 4 Data FY 17-18'!M18+'Circuit 5 Data FY 17-18'!M18+'Circuit 7 Data FY 17-18'!M18+'Circuit 8 Data FY 17-18'!M18+'Circuit 14 Data FY 17-18'!M18</f>
        <v>81</v>
      </c>
      <c r="N18" s="3"/>
    </row>
  </sheetData>
  <pageMargins left="0.25" right="0.25" top="1.25" bottom="0.75" header="0.3" footer="0.3"/>
  <pageSetup orientation="landscape" r:id="rId1"/>
  <headerFooter>
    <oddHeader>&amp;C&amp;"-,Bold"North Region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55</v>
      </c>
      <c r="N2" s="17" t="str">
        <f>'Statewide Charts FY 17-18'!N2</f>
        <v>January 2018</v>
      </c>
    </row>
    <row r="24" spans="2:14" x14ac:dyDescent="0.25">
      <c r="B24" s="2" t="str">
        <f>B2</f>
        <v>Circuit 19</v>
      </c>
      <c r="N24" s="17" t="str">
        <f>'Statewide Charts FY 17-18'!N2</f>
        <v>January 2018</v>
      </c>
    </row>
    <row r="25" spans="2:14" x14ac:dyDescent="0.25">
      <c r="B25" s="2"/>
    </row>
    <row r="46" spans="2:14" x14ac:dyDescent="0.25">
      <c r="B46" s="2" t="str">
        <f>B2</f>
        <v>Circuit 19</v>
      </c>
      <c r="N46" s="17" t="str">
        <f>'Statewide Charts FY 17-18'!N2</f>
        <v>January 2018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M18"/>
  <sheetViews>
    <sheetView view="pageLayout" zoomScaleNormal="100" workbookViewId="0">
      <selection activeCell="M2" sqref="M2"/>
    </sheetView>
  </sheetViews>
  <sheetFormatPr defaultColWidth="8.28515625" defaultRowHeight="15" x14ac:dyDescent="0.25"/>
  <cols>
    <col min="1" max="1" width="43.7109375" style="2" bestFit="1" customWidth="1"/>
    <col min="2" max="2" width="7.140625" customWidth="1"/>
    <col min="3" max="3" width="7.28515625" bestFit="1" customWidth="1"/>
    <col min="4" max="4" width="6.85546875" bestFit="1" customWidth="1"/>
    <col min="5" max="5" width="7.5703125" bestFit="1" customWidth="1"/>
    <col min="6" max="6" width="6.7109375" bestFit="1" customWidth="1"/>
    <col min="7" max="7" width="6.7109375" customWidth="1"/>
    <col min="8" max="8" width="7.140625" bestFit="1" customWidth="1"/>
    <col min="9" max="13" width="7.140625" customWidth="1"/>
  </cols>
  <sheetData>
    <row r="1" spans="1:13" s="2" customFormat="1" x14ac:dyDescent="0.25">
      <c r="B1" s="1">
        <v>42767</v>
      </c>
      <c r="C1" s="1">
        <v>42795</v>
      </c>
      <c r="D1" s="1">
        <v>42826</v>
      </c>
      <c r="E1" s="1">
        <v>42856</v>
      </c>
      <c r="F1" s="1">
        <v>42887</v>
      </c>
      <c r="G1" s="1">
        <v>42917</v>
      </c>
      <c r="H1" s="1">
        <v>42948</v>
      </c>
      <c r="I1" s="1">
        <v>42979</v>
      </c>
      <c r="J1" s="1">
        <v>43009</v>
      </c>
      <c r="K1" s="1">
        <v>43040</v>
      </c>
      <c r="L1" s="1">
        <v>43070</v>
      </c>
      <c r="M1" s="1">
        <v>43101</v>
      </c>
    </row>
    <row r="2" spans="1:13" x14ac:dyDescent="0.25">
      <c r="A2" s="2" t="s">
        <v>31</v>
      </c>
      <c r="B2" s="3">
        <f>[1]Sheet1!$R$130</f>
        <v>2106</v>
      </c>
      <c r="C2" s="3">
        <f>[2]Sheet1!$R$130</f>
        <v>2108</v>
      </c>
      <c r="D2" s="3">
        <f>[3]Sheet1!$R$130</f>
        <v>2146</v>
      </c>
      <c r="E2" s="3">
        <f>[4]Sheet1!$S$110</f>
        <v>2153</v>
      </c>
      <c r="F2" s="3">
        <f>[5]Sheet1!$S$110</f>
        <v>2149</v>
      </c>
      <c r="G2" s="3">
        <f>[6]Sheet1!$S$110</f>
        <v>2146</v>
      </c>
      <c r="H2" s="3">
        <f>[7]Sheet1!$S$110</f>
        <v>2164</v>
      </c>
      <c r="I2" s="3">
        <f>[8]Sheet1!$S$110</f>
        <v>2190</v>
      </c>
      <c r="J2" s="3">
        <f>[9]Sheet1!$S$110</f>
        <v>2218</v>
      </c>
      <c r="K2" s="3">
        <f>[10]Sheet1!$S$110</f>
        <v>2177</v>
      </c>
      <c r="L2" s="3">
        <f>[11]Sheet1!$S$110</f>
        <v>2163</v>
      </c>
      <c r="M2" s="3">
        <f>[12]Sheet1!$S$110</f>
        <v>2185</v>
      </c>
    </row>
    <row r="3" spans="1:13" x14ac:dyDescent="0.25">
      <c r="A3" s="2" t="s">
        <v>0</v>
      </c>
      <c r="B3" s="3">
        <f>'[15]February 2017'!$V$7</f>
        <v>1145</v>
      </c>
      <c r="C3" s="3">
        <f>'[85]20th Circuit Summary 3.17'!$B$7</f>
        <v>1126</v>
      </c>
      <c r="D3" s="3">
        <f>'[13]April 2017'!$V$7</f>
        <v>1102</v>
      </c>
      <c r="E3" s="3">
        <f>'[86]20th Circuit Summary 5.17'!$B$7</f>
        <v>1147</v>
      </c>
      <c r="F3" s="3">
        <f>'[86]20th Circuit Summary 6.17'!$B$7</f>
        <v>1142</v>
      </c>
      <c r="G3" s="3">
        <f>'[86]20th Circuit Summary 7.17'!$B$7</f>
        <v>1133</v>
      </c>
      <c r="H3" s="3">
        <f>'[86]20th Circuit Summary 8.17'!$B$7</f>
        <v>1148</v>
      </c>
      <c r="I3" s="3">
        <f>'[86]20th Circuit Summary 9.17'!$B$7</f>
        <v>1154</v>
      </c>
      <c r="J3" s="3">
        <f>'[86]20th Circuit Summary 10.17'!$B$7</f>
        <v>1209</v>
      </c>
      <c r="K3" s="3">
        <f>'[86]20th Circuit Summary 11.17'!$B$7</f>
        <v>1208</v>
      </c>
      <c r="L3" s="3">
        <f>'[86]20th Circuit Summary 12.17'!$B$7</f>
        <v>1221</v>
      </c>
      <c r="M3" s="3">
        <f>'[87]20th Circuit Summary 1.18'!$B$7</f>
        <v>1260</v>
      </c>
    </row>
    <row r="4" spans="1:13" x14ac:dyDescent="0.25">
      <c r="A4" s="2" t="s">
        <v>1</v>
      </c>
      <c r="B4" s="3">
        <f>'[15]February 2017'!$V$11+'[15]February 2017'!$V$13</f>
        <v>1006</v>
      </c>
      <c r="C4" s="3">
        <f>'[85]20th Circuit Summary 3.17'!$B$16</f>
        <v>976</v>
      </c>
      <c r="D4" s="3">
        <f>'[13]April 2017'!$V$11+'[13]April 2017'!$V$13</f>
        <v>957</v>
      </c>
      <c r="E4" s="3">
        <f>'[86]20th Circuit Summary 5.17'!$B$16</f>
        <v>978</v>
      </c>
      <c r="F4" s="3">
        <f>'[86]20th Circuit Summary 6.17'!$B$16</f>
        <v>973</v>
      </c>
      <c r="G4" s="3">
        <f>'[86]20th Circuit Summary 7.17'!$B$16</f>
        <v>997</v>
      </c>
      <c r="H4" s="3">
        <f>'[86]20th Circuit Summary 8.17'!$B$16</f>
        <v>971</v>
      </c>
      <c r="I4" s="3">
        <f>'[86]20th Circuit Summary 9.17'!$B$16</f>
        <v>968</v>
      </c>
      <c r="J4" s="3">
        <f>'[86]20th Circuit Summary 10.17'!$B$16</f>
        <v>1014</v>
      </c>
      <c r="K4" s="3">
        <f>'[86]20th Circuit Summary 11.17'!$B$16</f>
        <v>997</v>
      </c>
      <c r="L4" s="3">
        <f>'[86]20th Circuit Summary 12.17'!$B$16</f>
        <v>1011</v>
      </c>
      <c r="M4" s="3">
        <f>'[87]20th Circuit Summary 1.18'!$B$16</f>
        <v>1031</v>
      </c>
    </row>
    <row r="5" spans="1:13" x14ac:dyDescent="0.25">
      <c r="A5" s="2" t="s">
        <v>6</v>
      </c>
      <c r="B5" s="3">
        <f>'[15]February 2017'!$V$9</f>
        <v>132</v>
      </c>
      <c r="C5" s="3">
        <f>'[85]20th Circuit Summary 3.17'!$B$9</f>
        <v>139</v>
      </c>
      <c r="D5" s="3">
        <f>'[13]April 2017'!$V$9</f>
        <v>134</v>
      </c>
      <c r="E5" s="3">
        <f>'[86]20th Circuit Summary 5.17'!$B$9</f>
        <v>148</v>
      </c>
      <c r="F5" s="3">
        <f>'[86]20th Circuit Summary 6.17'!$B$9</f>
        <v>150</v>
      </c>
      <c r="G5" s="3">
        <f>'[86]20th Circuit Summary 7.17'!$B$9</f>
        <v>130</v>
      </c>
      <c r="H5" s="3">
        <f>'[86]20th Circuit Summary 8.17'!$B$9</f>
        <v>168</v>
      </c>
      <c r="I5" s="3">
        <f>'[86]20th Circuit Summary 9.17'!$B$9</f>
        <v>166</v>
      </c>
      <c r="J5" s="3">
        <f>'[86]20th Circuit Summary 10.17'!$B$9</f>
        <v>178</v>
      </c>
      <c r="K5" s="3">
        <f>'[86]20th Circuit Summary 11.17'!$B$9</f>
        <v>199</v>
      </c>
      <c r="L5" s="3">
        <f>'[86]20th Circuit Summary 12.17'!$B$9</f>
        <v>194</v>
      </c>
      <c r="M5" s="3">
        <f>'[87]20th Circuit Summary 1.18'!$B$9</f>
        <v>209</v>
      </c>
    </row>
    <row r="6" spans="1:13" x14ac:dyDescent="0.25">
      <c r="A6" s="2" t="s">
        <v>7</v>
      </c>
      <c r="B6" s="3">
        <f t="shared" ref="B6:M6" si="0">B3-(B4+B5)</f>
        <v>7</v>
      </c>
      <c r="C6" s="3">
        <f t="shared" si="0"/>
        <v>11</v>
      </c>
      <c r="D6" s="3">
        <f t="shared" si="0"/>
        <v>11</v>
      </c>
      <c r="E6" s="3">
        <f t="shared" si="0"/>
        <v>21</v>
      </c>
      <c r="F6" s="3">
        <f t="shared" si="0"/>
        <v>19</v>
      </c>
      <c r="G6" s="3">
        <f t="shared" si="0"/>
        <v>6</v>
      </c>
      <c r="H6" s="3">
        <f t="shared" si="0"/>
        <v>9</v>
      </c>
      <c r="I6" s="3">
        <f t="shared" si="0"/>
        <v>20</v>
      </c>
      <c r="J6" s="3">
        <f t="shared" si="0"/>
        <v>17</v>
      </c>
      <c r="K6" s="3">
        <f t="shared" si="0"/>
        <v>12</v>
      </c>
      <c r="L6" s="3">
        <f t="shared" si="0"/>
        <v>16</v>
      </c>
      <c r="M6" s="3">
        <f t="shared" si="0"/>
        <v>20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42767</v>
      </c>
      <c r="C8" s="1">
        <v>42795</v>
      </c>
      <c r="D8" s="1">
        <v>42826</v>
      </c>
      <c r="E8" s="1">
        <v>42856</v>
      </c>
      <c r="F8" s="1">
        <v>42887</v>
      </c>
      <c r="G8" s="1">
        <v>42917</v>
      </c>
      <c r="H8" s="1">
        <v>42948</v>
      </c>
      <c r="I8" s="1">
        <v>42979</v>
      </c>
      <c r="J8" s="1">
        <v>43009</v>
      </c>
      <c r="K8" s="1">
        <v>43040</v>
      </c>
      <c r="L8" s="1">
        <v>43070</v>
      </c>
      <c r="M8" s="1">
        <v>43101</v>
      </c>
    </row>
    <row r="9" spans="1:13" x14ac:dyDescent="0.25">
      <c r="A9" s="2" t="s">
        <v>2</v>
      </c>
      <c r="B9" s="3">
        <f>'[15]February 2017'!$V$20+'[15]February 2017'!$V$19</f>
        <v>522</v>
      </c>
      <c r="C9" s="3">
        <f>'[85]20th Circuit Summary 3.17'!$G$21</f>
        <v>540</v>
      </c>
      <c r="D9" s="3">
        <f>'[13]April 2017'!$V$20+'[13]April 2017'!$V$19</f>
        <v>530</v>
      </c>
      <c r="E9" s="3">
        <f>'[86]20th Circuit Summary 5.17'!$G$21</f>
        <v>533</v>
      </c>
      <c r="F9" s="3">
        <f>'[86]20th Circuit Summary 6.17'!$G$21</f>
        <v>539</v>
      </c>
      <c r="G9" s="3">
        <f>'[86]20th Circuit Summary 7.17'!$G$21</f>
        <v>530</v>
      </c>
      <c r="H9" s="3">
        <f>'[86]20th Circuit Summary 8.17'!$G$21</f>
        <v>532</v>
      </c>
      <c r="I9" s="3">
        <f>'[86]20th Circuit Summary 9.17'!$G$21</f>
        <v>535</v>
      </c>
      <c r="J9" s="3">
        <f>'[86]20th Circuit Summary 10.17'!$G$21</f>
        <v>531</v>
      </c>
      <c r="K9" s="3">
        <f>'[86]20th Circuit Summary 11.17'!$G$21</f>
        <v>548</v>
      </c>
      <c r="L9" s="3">
        <f>'[86]20th Circuit Summary 12.17'!$G$21</f>
        <v>541</v>
      </c>
      <c r="M9" s="3">
        <f>'[87]20th Circuit Summary 1.18'!$G$21</f>
        <v>536</v>
      </c>
    </row>
    <row r="10" spans="1:13" x14ac:dyDescent="0.25">
      <c r="A10" s="2" t="s">
        <v>58</v>
      </c>
      <c r="B10" s="3">
        <f>'[15]February 2017'!$V$15+'[15]February 2017'!$V$16+'[15]February 2017'!$V$19</f>
        <v>490</v>
      </c>
      <c r="C10" s="3">
        <f>'[85]20th Circuit Summary 3.17'!$G$16</f>
        <v>508</v>
      </c>
      <c r="D10" s="3">
        <f>'[13]April 2017'!$V$15+'[13]April 2017'!$V$16+'[13]April 2017'!$V$19</f>
        <v>501</v>
      </c>
      <c r="E10" s="3">
        <f>'[86]20th Circuit Summary 5.17'!$G$16</f>
        <v>505</v>
      </c>
      <c r="F10" s="3">
        <f>'[86]20th Circuit Summary 6.17'!$G$16</f>
        <v>510</v>
      </c>
      <c r="G10" s="3">
        <f>'[86]20th Circuit Summary 7.17'!$G$16</f>
        <v>502</v>
      </c>
      <c r="H10" s="3">
        <f>'[86]20th Circuit Summary 8.17'!$G$16</f>
        <v>504</v>
      </c>
      <c r="I10" s="3">
        <f>'[86]20th Circuit Summary 9.17'!$G$16</f>
        <v>507</v>
      </c>
      <c r="J10" s="3">
        <f>'[86]20th Circuit Summary 10.17'!$G$16</f>
        <v>507</v>
      </c>
      <c r="K10" s="3">
        <f>'[86]20th Circuit Summary 11.17'!$G$16</f>
        <v>525</v>
      </c>
      <c r="L10" s="3">
        <f>'[86]20th Circuit Summary 12.17'!$G$16</f>
        <v>516</v>
      </c>
      <c r="M10" s="3">
        <f>'[87]20th Circuit Summary 1.18'!$G$16</f>
        <v>510</v>
      </c>
    </row>
    <row r="11" spans="1:13" x14ac:dyDescent="0.25">
      <c r="A11" s="2" t="s">
        <v>59</v>
      </c>
      <c r="B11" s="3">
        <f>'[15]February 2017'!$V$15</f>
        <v>416</v>
      </c>
      <c r="C11" s="3">
        <f>'[85]20th Circuit Summary 3.17'!$H$16</f>
        <v>417</v>
      </c>
      <c r="D11" s="3">
        <f>'[13]April 2017'!$V$15</f>
        <v>421</v>
      </c>
      <c r="E11" s="3">
        <f>'[86]20th Circuit Summary 5.17'!$H$16</f>
        <v>428</v>
      </c>
      <c r="F11" s="3">
        <f>'[86]20th Circuit Summary 6.17'!$H$16</f>
        <v>428</v>
      </c>
      <c r="G11" s="3">
        <f>'[86]20th Circuit Summary 7.17'!$H$16</f>
        <v>427</v>
      </c>
      <c r="H11" s="3">
        <f>'[86]20th Circuit Summary 8.17'!$H$16</f>
        <v>417</v>
      </c>
      <c r="I11" s="3">
        <f>'[86]20th Circuit Summary 9.17'!$H$16</f>
        <v>417</v>
      </c>
      <c r="J11" s="3">
        <f>'[86]20th Circuit Summary 10.17'!$H$16</f>
        <v>438</v>
      </c>
      <c r="K11" s="3">
        <f>'[86]20th Circuit Summary 11.17'!$H$16</f>
        <v>436</v>
      </c>
      <c r="L11" s="3">
        <f>'[86]20th Circuit Summary 12.17'!$H$16</f>
        <v>439</v>
      </c>
      <c r="M11" s="3">
        <f>'[87]20th Circuit Summary 1.18'!$H$16</f>
        <v>436</v>
      </c>
    </row>
    <row r="12" spans="1:13" x14ac:dyDescent="0.25">
      <c r="A12" s="2" t="s">
        <v>60</v>
      </c>
      <c r="B12" s="3">
        <f>'[15]February 2017'!$V$16+'[15]February 2017'!$V$19</f>
        <v>74</v>
      </c>
      <c r="C12" s="3">
        <f>'[85]20th Circuit Summary 3.17'!$G$17</f>
        <v>91</v>
      </c>
      <c r="D12" s="3">
        <f>'[13]April 2017'!$V$16+'[13]April 2017'!$V$19</f>
        <v>80</v>
      </c>
      <c r="E12" s="3">
        <f>'[86]20th Circuit Summary 5.17'!$G$17</f>
        <v>77</v>
      </c>
      <c r="F12" s="3">
        <f>'[86]20th Circuit Summary 6.17'!$G$17</f>
        <v>82</v>
      </c>
      <c r="G12" s="3">
        <f>'[86]20th Circuit Summary 7.17'!$G$17</f>
        <v>75</v>
      </c>
      <c r="H12" s="3">
        <f>'[86]20th Circuit Summary 8.17'!$G$17</f>
        <v>87</v>
      </c>
      <c r="I12" s="3">
        <f>'[86]20th Circuit Summary 9.17'!$G$17</f>
        <v>90</v>
      </c>
      <c r="J12" s="3">
        <f>'[86]20th Circuit Summary 10.17'!$G$17</f>
        <v>69</v>
      </c>
      <c r="K12" s="3">
        <f>'[86]20th Circuit Summary 11.17'!$G$17</f>
        <v>89</v>
      </c>
      <c r="L12" s="3">
        <f>'[86]20th Circuit Summary 12.17'!$G$17</f>
        <v>77</v>
      </c>
      <c r="M12" s="3">
        <f>'[87]20th Circuit Summary 1.18'!$G$17</f>
        <v>74</v>
      </c>
    </row>
    <row r="13" spans="1:13" x14ac:dyDescent="0.25">
      <c r="A13" s="2" t="s">
        <v>61</v>
      </c>
      <c r="B13">
        <f>'[16]6+ Months Inactive by County'!$C$88</f>
        <v>19</v>
      </c>
      <c r="C13">
        <f>'[17]6+ Months Inactive by County'!$C$88</f>
        <v>16</v>
      </c>
      <c r="D13">
        <f>'[18]6+ Months Inactive by County'!$C$88</f>
        <v>20</v>
      </c>
      <c r="E13">
        <f>'[19]6+ Months Inactive by County'!$C$88</f>
        <v>20</v>
      </c>
      <c r="F13">
        <f>'[20]6+ Months Inactive by County'!$C$88</f>
        <v>22</v>
      </c>
      <c r="G13">
        <f>'[21]6+ Months Inactive by County'!$G$43</f>
        <v>24</v>
      </c>
      <c r="H13">
        <f>'[22]6+ Months Inactive by County'!$G$43</f>
        <v>24</v>
      </c>
      <c r="I13">
        <f>'[23]6+ Months Inactive by County'!$G$43</f>
        <v>26</v>
      </c>
      <c r="J13">
        <f>'[24]6+ Months Inactive by County'!$G$43</f>
        <v>24</v>
      </c>
      <c r="K13">
        <f>'[25]6+ Months Inactive by County'!$G$43</f>
        <v>26</v>
      </c>
      <c r="L13">
        <f>'[26]6+ Months Inactive by County'!$G$43</f>
        <v>25</v>
      </c>
      <c r="M13">
        <f>'[27]6+ Months Inactive by County'!$G$43</f>
        <v>23</v>
      </c>
    </row>
    <row r="14" spans="1:13" x14ac:dyDescent="0.25">
      <c r="A14" s="2" t="s">
        <v>3</v>
      </c>
      <c r="B14" s="3">
        <f>'[15]February 2017'!$V$17</f>
        <v>32</v>
      </c>
      <c r="C14" s="3">
        <f>'[85]20th Circuit Summary 3.17'!$H$18</f>
        <v>32</v>
      </c>
      <c r="D14" s="3">
        <f>'[13]April 2017'!$V$17</f>
        <v>29</v>
      </c>
      <c r="E14" s="3">
        <f>'[86]20th Circuit Summary 5.17'!$H$18</f>
        <v>28</v>
      </c>
      <c r="F14" s="3">
        <f>'[86]20th Circuit Summary 6.17'!$H$18</f>
        <v>29</v>
      </c>
      <c r="G14" s="3">
        <f>'[86]20th Circuit Summary 7.17'!$H$18</f>
        <v>28</v>
      </c>
      <c r="H14" s="3">
        <f>'[86]20th Circuit Summary 8.17'!$H$18</f>
        <v>28</v>
      </c>
      <c r="I14" s="3">
        <f>'[86]20th Circuit Summary 9.17'!$H$18</f>
        <v>28</v>
      </c>
      <c r="J14" s="3">
        <f>'[86]20th Circuit Summary 10.17'!$H$18</f>
        <v>24</v>
      </c>
      <c r="K14" s="3">
        <f>'[86]20th Circuit Summary 11.17'!$H$18</f>
        <v>23</v>
      </c>
      <c r="L14" s="3">
        <f>'[86]20th Circuit Summary 12.17'!$H$18</f>
        <v>25</v>
      </c>
      <c r="M14" s="3">
        <f>'[87]20th Circuit Summary 1.18'!$H$18</f>
        <v>26</v>
      </c>
    </row>
    <row r="16" spans="1:13" s="2" customFormat="1" x14ac:dyDescent="0.25">
      <c r="B16" s="1">
        <v>42767</v>
      </c>
      <c r="C16" s="1">
        <v>42795</v>
      </c>
      <c r="D16" s="1">
        <v>42826</v>
      </c>
      <c r="E16" s="1">
        <v>42856</v>
      </c>
      <c r="F16" s="1">
        <v>42887</v>
      </c>
      <c r="G16" s="1">
        <v>42917</v>
      </c>
      <c r="H16" s="1">
        <v>42948</v>
      </c>
      <c r="I16" s="1">
        <v>42979</v>
      </c>
      <c r="J16" s="1">
        <v>43009</v>
      </c>
      <c r="K16" s="1">
        <v>43040</v>
      </c>
      <c r="L16" s="1">
        <v>43070</v>
      </c>
      <c r="M16" s="1">
        <v>43101</v>
      </c>
    </row>
    <row r="17" spans="1:13" x14ac:dyDescent="0.25">
      <c r="A17" s="2" t="s">
        <v>4</v>
      </c>
      <c r="B17" s="3">
        <f>'[15]February 2017'!$V$18</f>
        <v>11</v>
      </c>
      <c r="C17" s="3">
        <f>'[85]20th Circuit Summary 3.17'!$H$19</f>
        <v>28</v>
      </c>
      <c r="D17" s="3">
        <f>'[13]April 2017'!$V$18</f>
        <v>15</v>
      </c>
      <c r="E17" s="3">
        <f>'[86]20th Circuit Summary 5.17'!$H$19</f>
        <v>11</v>
      </c>
      <c r="F17" s="3">
        <f>'[86]20th Circuit Summary 6.17'!$H$19</f>
        <v>13</v>
      </c>
      <c r="G17" s="3">
        <f>'[86]20th Circuit Summary 7.17'!$H$19</f>
        <v>0</v>
      </c>
      <c r="H17" s="3">
        <f>'[86]20th Circuit Summary 8.17'!$H$19</f>
        <v>10</v>
      </c>
      <c r="I17" s="3">
        <f>'[86]20th Circuit Summary 9.17'!$H$19</f>
        <v>14</v>
      </c>
      <c r="J17" s="3">
        <f>'[86]20th Circuit Summary 10.17'!$H$19</f>
        <v>5</v>
      </c>
      <c r="K17" s="3">
        <f>'[86]20th Circuit Summary 11.17'!$H$19</f>
        <v>29</v>
      </c>
      <c r="L17" s="3">
        <f>'[86]20th Circuit Summary 12.17'!$H$19</f>
        <v>3</v>
      </c>
      <c r="M17" s="3">
        <f>'[87]20th Circuit Summary 1.18'!$H$19</f>
        <v>7</v>
      </c>
    </row>
    <row r="18" spans="1:13" x14ac:dyDescent="0.25">
      <c r="A18" s="2" t="s">
        <v>5</v>
      </c>
      <c r="B18" s="3">
        <f>'[15]February 2017'!$V$19</f>
        <v>9</v>
      </c>
      <c r="C18" s="3">
        <f>'[85]20th Circuit Summary 3.17'!$H$20</f>
        <v>19</v>
      </c>
      <c r="D18" s="3">
        <f>'[13]April 2017'!$V$19</f>
        <v>8</v>
      </c>
      <c r="E18" s="3">
        <f>'[86]20th Circuit Summary 5.17'!$H$20</f>
        <v>9</v>
      </c>
      <c r="F18" s="3">
        <f>'[86]20th Circuit Summary 6.17'!$H$20</f>
        <v>9</v>
      </c>
      <c r="G18" s="3">
        <f>'[86]20th Circuit Summary 7.17'!$H$20</f>
        <v>7</v>
      </c>
      <c r="H18" s="3">
        <f>'[86]20th Circuit Summary 8.17'!$H$20</f>
        <v>9</v>
      </c>
      <c r="I18" s="3">
        <f>'[86]20th Circuit Summary 9.17'!$H$20</f>
        <v>7</v>
      </c>
      <c r="J18" s="3">
        <f>'[86]20th Circuit Summary 10.17'!$H$20</f>
        <v>12</v>
      </c>
      <c r="K18" s="3">
        <f>'[86]20th Circuit Summary 11.17'!$H$20</f>
        <v>10</v>
      </c>
      <c r="L18" s="3">
        <f>'[86]20th Circuit Summary 12.17'!$H$20</f>
        <v>12</v>
      </c>
      <c r="M18" s="3">
        <f>'[87]20th Circuit Summary 1.18'!$H$20</f>
        <v>7</v>
      </c>
    </row>
  </sheetData>
  <sortState ref="A15:L16">
    <sortCondition sortBy="cellColor" ref="A14"/>
  </sortState>
  <pageMargins left="0.25" right="0.25" top="0.75" bottom="0.75" header="0.3" footer="0.3"/>
  <pageSetup scale="91" orientation="landscape" r:id="rId1"/>
  <headerFooter>
    <oddHeader>&amp;C&amp;"-,Bold"Circuit 20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2851562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35</v>
      </c>
      <c r="C2" s="13"/>
      <c r="N2" s="17" t="str">
        <f>'Statewide Charts FY 17-18'!N2</f>
        <v>January 2018</v>
      </c>
    </row>
    <row r="24" spans="2:14" x14ac:dyDescent="0.25">
      <c r="B24" s="2" t="str">
        <f>B2</f>
        <v>Circuit 20</v>
      </c>
      <c r="N24" s="17" t="str">
        <f>'Statewide Charts FY 17-18'!N2</f>
        <v>January 2018</v>
      </c>
    </row>
    <row r="46" spans="2:14" x14ac:dyDescent="0.25">
      <c r="B46" s="2" t="str">
        <f>B2</f>
        <v>Circuit 20</v>
      </c>
      <c r="N46" s="17" t="str">
        <f>'Statewide Charts FY 17-18'!N2</f>
        <v>January 2018</v>
      </c>
    </row>
  </sheetData>
  <mergeCells count="1">
    <mergeCell ref="B1:O1"/>
  </mergeCells>
  <pageMargins left="0.55000000000000004" right="0.25" top="0.25" bottom="0.25" header="0" footer="0"/>
  <pageSetup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64</v>
      </c>
      <c r="N2" s="17" t="str">
        <f>'Statewide Charts FY 17-18'!N2</f>
        <v>January 2018</v>
      </c>
    </row>
    <row r="24" spans="2:14" x14ac:dyDescent="0.25">
      <c r="B24" s="2" t="str">
        <f>B2</f>
        <v>Northern Region</v>
      </c>
      <c r="N24" s="17" t="str">
        <f>'Statewide Charts FY 17-18'!N2</f>
        <v>January 2018</v>
      </c>
    </row>
    <row r="46" spans="2:14" x14ac:dyDescent="0.25">
      <c r="B46" s="2" t="str">
        <f>B2</f>
        <v>Northern Region</v>
      </c>
      <c r="N46" s="17" t="str">
        <f>'Statewide Charts FY 17-18'!$N$2</f>
        <v>January 2018</v>
      </c>
    </row>
  </sheetData>
  <pageMargins left="0.7" right="0.7" top="0.75" bottom="0.75" header="0.3" footer="0.3"/>
  <pageSetup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8"/>
  <sheetViews>
    <sheetView view="pageLayout" zoomScaleNormal="100" workbookViewId="0">
      <selection activeCell="M2" sqref="M2"/>
    </sheetView>
  </sheetViews>
  <sheetFormatPr defaultColWidth="9.140625" defaultRowHeight="15" x14ac:dyDescent="0.25"/>
  <cols>
    <col min="1" max="1" width="43.7109375" bestFit="1" customWidth="1"/>
    <col min="2" max="2" width="6.85546875" customWidth="1"/>
    <col min="3" max="3" width="7.28515625" bestFit="1" customWidth="1"/>
    <col min="4" max="4" width="6.85546875" bestFit="1" customWidth="1"/>
    <col min="5" max="5" width="7.5703125" bestFit="1" customWidth="1"/>
    <col min="6" max="6" width="6.7109375" bestFit="1" customWidth="1"/>
    <col min="7" max="7" width="6.5703125" bestFit="1" customWidth="1"/>
    <col min="8" max="8" width="7.140625" bestFit="1" customWidth="1"/>
    <col min="9" max="13" width="7.140625" customWidth="1"/>
  </cols>
  <sheetData>
    <row r="1" spans="1:13" x14ac:dyDescent="0.25">
      <c r="A1" s="2"/>
      <c r="B1" s="1">
        <v>42767</v>
      </c>
      <c r="C1" s="1">
        <v>42795</v>
      </c>
      <c r="D1" s="1">
        <v>42826</v>
      </c>
      <c r="E1" s="1">
        <v>42856</v>
      </c>
      <c r="F1" s="1">
        <v>42887</v>
      </c>
      <c r="G1" s="1">
        <v>42917</v>
      </c>
      <c r="H1" s="1">
        <v>42948</v>
      </c>
      <c r="I1" s="1">
        <v>42979</v>
      </c>
      <c r="J1" s="1">
        <v>43009</v>
      </c>
      <c r="K1" s="1">
        <v>43040</v>
      </c>
      <c r="L1" s="1">
        <v>43070</v>
      </c>
      <c r="M1" s="1">
        <v>43101</v>
      </c>
    </row>
    <row r="2" spans="1:13" x14ac:dyDescent="0.25">
      <c r="A2" s="2" t="s">
        <v>31</v>
      </c>
      <c r="B2" s="3">
        <f>'Circuit 6 Data FY 17-18'!B2+'Circuit 9 OC Data FY 17-18'!B2+'Circuit 9 OS Data FY 17-18'!B2+'Circuit 10 Data FY 17-18'!B2+'Circuit 12 Data FY 17-18'!B2+'Circuit 13 Data FY 17-18'!B2+'Circuit 18 Data FY 17-18'!B2</f>
        <v>12807</v>
      </c>
      <c r="C2" s="3">
        <f>'Circuit 6 Data FY 17-18'!C2+'Circuit 9 OC Data FY 17-18'!C2+'Circuit 9 OS Data FY 17-18'!C2+'Circuit 10 Data FY 17-18'!C2+'Circuit 12 Data FY 17-18'!C2+'Circuit 13 Data FY 17-18'!C2+'Circuit 18 Data FY 17-18'!C2</f>
        <v>12912</v>
      </c>
      <c r="D2" s="3">
        <f>'Circuit 6 Data FY 17-18'!D2+'Circuit 9 OC Data FY 17-18'!D2+'Circuit 9 OS Data FY 17-18'!D2+'Circuit 10 Data FY 17-18'!D2+'Circuit 12 Data FY 17-18'!D2+'Circuit 13 Data FY 17-18'!D2+'Circuit 18 Data FY 17-18'!D2</f>
        <v>12996</v>
      </c>
      <c r="E2" s="3">
        <f>'Circuit 6 Data FY 17-18'!E2+'Circuit 9 OC Data FY 17-18'!E2+'Circuit 9 OS Data FY 17-18'!E2+'Circuit 10 Data FY 17-18'!E2+'Circuit 12 Data FY 17-18'!E2+'Circuit 13 Data FY 17-18'!E2+'Circuit 18 Data FY 17-18'!E2</f>
        <v>12935</v>
      </c>
      <c r="F2" s="3">
        <f>'Circuit 6 Data FY 17-18'!F2+'Circuit 9 OC Data FY 17-18'!F2+'Circuit 9 OS Data FY 17-18'!F2+'Circuit 10 Data FY 17-18'!F2+'Circuit 12 Data FY 17-18'!F2+'Circuit 13 Data FY 17-18'!F2+'Circuit 18 Data FY 17-18'!F2</f>
        <v>12844</v>
      </c>
      <c r="G2" s="3">
        <f>'Circuit 6 Data FY 17-18'!G2+'Circuit 9 OC Data FY 17-18'!G2+'Circuit 9 OS Data FY 17-18'!G2+'Circuit 10 Data FY 17-18'!G2+'Circuit 12 Data FY 17-18'!G2+'Circuit 13 Data FY 17-18'!G2+'Circuit 18 Data FY 17-18'!G2</f>
        <v>12871</v>
      </c>
      <c r="H2" s="3">
        <f>'Circuit 6 Data FY 17-18'!H2+'Circuit 9 OC Data FY 17-18'!H2+'Circuit 9 OS Data FY 17-18'!H2+'Circuit 10 Data FY 17-18'!H2+'Circuit 12 Data FY 17-18'!H2+'Circuit 13 Data FY 17-18'!H2+'Circuit 18 Data FY 17-18'!H2</f>
        <v>13095</v>
      </c>
      <c r="I2" s="3">
        <f>'Circuit 6 Data FY 17-18'!I2+'Circuit 9 OC Data FY 17-18'!I2+'Circuit 9 OS Data FY 17-18'!I2+'Circuit 10 Data FY 17-18'!I2+'Circuit 12 Data FY 17-18'!I2+'Circuit 13 Data FY 17-18'!I2+'Circuit 18 Data FY 17-18'!I2</f>
        <v>13033</v>
      </c>
      <c r="J2" s="3">
        <f>'Circuit 6 Data FY 17-18'!J2+'Circuit 9 OC Data FY 17-18'!J2+'Circuit 9 OS Data FY 17-18'!J2+'Circuit 10 Data FY 17-18'!J2+'Circuit 12 Data FY 17-18'!J2+'Circuit 13 Data FY 17-18'!J2+'Circuit 18 Data FY 17-18'!J2</f>
        <v>13002</v>
      </c>
      <c r="K2" s="3">
        <f>'Circuit 6 Data FY 17-18'!K2+'Circuit 9 OC Data FY 17-18'!K2+'Circuit 9 OS Data FY 17-18'!K2+'Circuit 10 Data FY 17-18'!K2+'Circuit 12 Data FY 17-18'!K2+'Circuit 13 Data FY 17-18'!K2+'Circuit 18 Data FY 17-18'!K2</f>
        <v>12971</v>
      </c>
      <c r="L2" s="3">
        <f>'Circuit 6 Data FY 17-18'!L2+'Circuit 9 OC Data FY 17-18'!L2+'Circuit 9 OS Data FY 17-18'!L2+'Circuit 10 Data FY 17-18'!L2+'Circuit 12 Data FY 17-18'!L2+'Circuit 13 Data FY 17-18'!L2+'Circuit 18 Data FY 17-18'!L2</f>
        <v>12841</v>
      </c>
      <c r="M2" s="3">
        <f>'Circuit 6 Data FY 17-18'!M2+'Circuit 9 OC Data FY 17-18'!M2+'Circuit 9 OS Data FY 17-18'!M2+'Circuit 10 Data FY 17-18'!M2+'Circuit 12 Data FY 17-18'!M2+'Circuit 13 Data FY 17-18'!M2+'Circuit 18 Data FY 17-18'!M2</f>
        <v>12810</v>
      </c>
    </row>
    <row r="3" spans="1:13" x14ac:dyDescent="0.25">
      <c r="A3" s="2" t="s">
        <v>0</v>
      </c>
      <c r="B3" s="3">
        <f>'Circuit 6 Data FY 17-18'!B3+'Circuit 9 OC Data FY 17-18'!B3+'Circuit 9 OS Data FY 17-18'!B3+'Circuit 10 Data FY 17-18'!B3+'Circuit 12 Data FY 17-18'!B3+'Circuit 13 Data FY 17-18'!B3+'Circuit 18 Data FY 17-18'!B3</f>
        <v>9781</v>
      </c>
      <c r="C3" s="3">
        <f>'Circuit 6 Data FY 17-18'!C3+'Circuit 9 OC Data FY 17-18'!C3+'Circuit 9 OS Data FY 17-18'!C3+'Circuit 10 Data FY 17-18'!C3+'Circuit 12 Data FY 17-18'!C3+'Circuit 13 Data FY 17-18'!C3+'Circuit 18 Data FY 17-18'!C3</f>
        <v>9663</v>
      </c>
      <c r="D3" s="3">
        <f>'Circuit 6 Data FY 17-18'!D3+'Circuit 9 OC Data FY 17-18'!D3+'Circuit 9 OS Data FY 17-18'!D3+'Circuit 10 Data FY 17-18'!D3+'Circuit 12 Data FY 17-18'!D3+'Circuit 13 Data FY 17-18'!D3+'Circuit 18 Data FY 17-18'!D3</f>
        <v>9821</v>
      </c>
      <c r="E3" s="3">
        <f>'Circuit 6 Data FY 17-18'!E3+'Circuit 9 OC Data FY 17-18'!E3+'Circuit 9 OS Data FY 17-18'!E3+'Circuit 10 Data FY 17-18'!E3+'Circuit 12 Data FY 17-18'!E3+'Circuit 13 Data FY 17-18'!E3+'Circuit 18 Data FY 17-18'!E3</f>
        <v>9897</v>
      </c>
      <c r="F3" s="3">
        <f>'Circuit 6 Data FY 17-18'!F3+'Circuit 9 OC Data FY 17-18'!F3+'Circuit 9 OS Data FY 17-18'!F3+'Circuit 10 Data FY 17-18'!F3+'Circuit 12 Data FY 17-18'!F3+'Circuit 13 Data FY 17-18'!F3+'Circuit 18 Data FY 17-18'!F3</f>
        <v>9721</v>
      </c>
      <c r="G3" s="3">
        <f>'Circuit 6 Data FY 17-18'!G3+'Circuit 9 OC Data FY 17-18'!G3+'Circuit 9 OS Data FY 17-18'!G3+'Circuit 10 Data FY 17-18'!G3+'Circuit 12 Data FY 17-18'!G3+'Circuit 13 Data FY 17-18'!G3+'Circuit 18 Data FY 17-18'!G3</f>
        <v>9765</v>
      </c>
      <c r="H3" s="3">
        <f>'Circuit 6 Data FY 17-18'!H3+'Circuit 9 OC Data FY 17-18'!H3+'Circuit 9 OS Data FY 17-18'!H3+'Circuit 10 Data FY 17-18'!H3+'Circuit 12 Data FY 17-18'!H3+'Circuit 13 Data FY 17-18'!H3+'Circuit 18 Data FY 17-18'!H3</f>
        <v>9745</v>
      </c>
      <c r="I3" s="3">
        <f>'Circuit 6 Data FY 17-18'!I3+'Circuit 9 OC Data FY 17-18'!I3+'Circuit 9 OS Data FY 17-18'!I3+'Circuit 10 Data FY 17-18'!I3+'Circuit 12 Data FY 17-18'!I3+'Circuit 13 Data FY 17-18'!I3+'Circuit 18 Data FY 17-18'!I3</f>
        <v>9749</v>
      </c>
      <c r="J3" s="3">
        <f>'Circuit 6 Data FY 17-18'!J3+'Circuit 9 OC Data FY 17-18'!J3+'Circuit 9 OS Data FY 17-18'!J3+'Circuit 10 Data FY 17-18'!J3+'Circuit 12 Data FY 17-18'!J3+'Circuit 13 Data FY 17-18'!J3+'Circuit 18 Data FY 17-18'!J3</f>
        <v>9670</v>
      </c>
      <c r="K3" s="3">
        <f>'Circuit 6 Data FY 17-18'!K3+'Circuit 9 OC Data FY 17-18'!K3+'Circuit 9 OS Data FY 17-18'!K3+'Circuit 10 Data FY 17-18'!K3+'Circuit 12 Data FY 17-18'!K3+'Circuit 13 Data FY 17-18'!K3+'Circuit 18 Data FY 17-18'!K3</f>
        <v>9341</v>
      </c>
      <c r="L3" s="3">
        <f>'Circuit 6 Data FY 17-18'!L3+'Circuit 9 OC Data FY 17-18'!L3+'Circuit 9 OS Data FY 17-18'!L3+'Circuit 10 Data FY 17-18'!L3+'Circuit 12 Data FY 17-18'!L3+'Circuit 13 Data FY 17-18'!L3+'Circuit 18 Data FY 17-18'!L3</f>
        <v>9533</v>
      </c>
      <c r="M3" s="3">
        <f>'Circuit 6 Data FY 17-18'!M3+'Circuit 9 OC Data FY 17-18'!M3+'Circuit 9 OS Data FY 17-18'!M3+'Circuit 10 Data FY 17-18'!M3+'Circuit 12 Data FY 17-18'!M3+'Circuit 13 Data FY 17-18'!M3+'Circuit 18 Data FY 17-18'!M3</f>
        <v>9541</v>
      </c>
    </row>
    <row r="4" spans="1:13" x14ac:dyDescent="0.25">
      <c r="A4" s="2" t="s">
        <v>1</v>
      </c>
      <c r="B4" s="3">
        <f>'Circuit 6 Data FY 17-18'!B4+'Circuit 9 OC Data FY 17-18'!B4+'Circuit 9 OS Data FY 17-18'!B4+'Circuit 10 Data FY 17-18'!B4+'Circuit 12 Data FY 17-18'!B4+'Circuit 13 Data FY 17-18'!B4+'Circuit 18 Data FY 17-18'!B4</f>
        <v>7056</v>
      </c>
      <c r="C4" s="3">
        <f>'Circuit 6 Data FY 17-18'!C4+'Circuit 9 OC Data FY 17-18'!C4+'Circuit 9 OS Data FY 17-18'!C4+'Circuit 10 Data FY 17-18'!C4+'Circuit 12 Data FY 17-18'!C4+'Circuit 13 Data FY 17-18'!C4+'Circuit 18 Data FY 17-18'!C4</f>
        <v>6940</v>
      </c>
      <c r="D4" s="3">
        <f>'Circuit 6 Data FY 17-18'!D4+'Circuit 9 OC Data FY 17-18'!D4+'Circuit 9 OS Data FY 17-18'!D4+'Circuit 10 Data FY 17-18'!D4+'Circuit 12 Data FY 17-18'!D4+'Circuit 13 Data FY 17-18'!D4+'Circuit 18 Data FY 17-18'!D4</f>
        <v>6996</v>
      </c>
      <c r="E4" s="3">
        <f>'Circuit 6 Data FY 17-18'!E4+'Circuit 9 OC Data FY 17-18'!E4+'Circuit 9 OS Data FY 17-18'!E4+'Circuit 10 Data FY 17-18'!E4+'Circuit 12 Data FY 17-18'!E4+'Circuit 13 Data FY 17-18'!E4+'Circuit 18 Data FY 17-18'!E4</f>
        <v>6970</v>
      </c>
      <c r="F4" s="3">
        <f>'Circuit 6 Data FY 17-18'!F4+'Circuit 9 OC Data FY 17-18'!F4+'Circuit 9 OS Data FY 17-18'!F4+'Circuit 10 Data FY 17-18'!F4+'Circuit 12 Data FY 17-18'!F4+'Circuit 13 Data FY 17-18'!F4+'Circuit 18 Data FY 17-18'!F4</f>
        <v>6863</v>
      </c>
      <c r="G4" s="3">
        <f>'Circuit 6 Data FY 17-18'!G4+'Circuit 9 OC Data FY 17-18'!G4+'Circuit 9 OS Data FY 17-18'!G4+'Circuit 10 Data FY 17-18'!G4+'Circuit 12 Data FY 17-18'!G4+'Circuit 13 Data FY 17-18'!G4+'Circuit 18 Data FY 17-18'!G4</f>
        <v>6751</v>
      </c>
      <c r="H4" s="3">
        <f>'Circuit 6 Data FY 17-18'!H4+'Circuit 9 OC Data FY 17-18'!H4+'Circuit 9 OS Data FY 17-18'!H4+'Circuit 10 Data FY 17-18'!H4+'Circuit 12 Data FY 17-18'!H4+'Circuit 13 Data FY 17-18'!H4+'Circuit 18 Data FY 17-18'!H4</f>
        <v>6922</v>
      </c>
      <c r="I4" s="3">
        <f>'Circuit 6 Data FY 17-18'!I4+'Circuit 9 OC Data FY 17-18'!I4+'Circuit 9 OS Data FY 17-18'!I4+'Circuit 10 Data FY 17-18'!I4+'Circuit 12 Data FY 17-18'!I4+'Circuit 13 Data FY 17-18'!I4+'Circuit 18 Data FY 17-18'!I4</f>
        <v>6787</v>
      </c>
      <c r="J4" s="3">
        <f>'Circuit 6 Data FY 17-18'!J4+'Circuit 9 OC Data FY 17-18'!J4+'Circuit 9 OS Data FY 17-18'!J4+'Circuit 10 Data FY 17-18'!J4+'Circuit 12 Data FY 17-18'!J4+'Circuit 13 Data FY 17-18'!J4+'Circuit 18 Data FY 17-18'!J4</f>
        <v>6900</v>
      </c>
      <c r="K4" s="3">
        <f>'Circuit 6 Data FY 17-18'!K4+'Circuit 9 OC Data FY 17-18'!K4+'Circuit 9 OS Data FY 17-18'!K4+'Circuit 10 Data FY 17-18'!K4+'Circuit 12 Data FY 17-18'!K4+'Circuit 13 Data FY 17-18'!K4+'Circuit 18 Data FY 17-18'!K4</f>
        <v>6689</v>
      </c>
      <c r="L4" s="3">
        <f>'Circuit 6 Data FY 17-18'!L4+'Circuit 9 OC Data FY 17-18'!L4+'Circuit 9 OS Data FY 17-18'!L4+'Circuit 10 Data FY 17-18'!L4+'Circuit 12 Data FY 17-18'!L4+'Circuit 13 Data FY 17-18'!L4+'Circuit 18 Data FY 17-18'!L4</f>
        <v>6682</v>
      </c>
      <c r="M4" s="3">
        <f>'Circuit 6 Data FY 17-18'!M4+'Circuit 9 OC Data FY 17-18'!M4+'Circuit 9 OS Data FY 17-18'!M4+'Circuit 10 Data FY 17-18'!M4+'Circuit 12 Data FY 17-18'!M4+'Circuit 13 Data FY 17-18'!M4+'Circuit 18 Data FY 17-18'!M4</f>
        <v>6785</v>
      </c>
    </row>
    <row r="5" spans="1:13" x14ac:dyDescent="0.25">
      <c r="A5" s="2" t="s">
        <v>6</v>
      </c>
      <c r="B5" s="3">
        <f>'Circuit 6 Data FY 17-18'!B5+'Circuit 9 OC Data FY 17-18'!B5+'Circuit 9 OS Data FY 17-18'!B5+'Circuit 10 Data FY 17-18'!B5+'Circuit 12 Data FY 17-18'!B5+'Circuit 13 Data FY 17-18'!B5+'Circuit 18 Data FY 17-18'!B5</f>
        <v>2643</v>
      </c>
      <c r="C5" s="3">
        <f>'Circuit 6 Data FY 17-18'!C5+'Circuit 9 OC Data FY 17-18'!C5+'Circuit 9 OS Data FY 17-18'!C5+'Circuit 10 Data FY 17-18'!C5+'Circuit 12 Data FY 17-18'!C5+'Circuit 13 Data FY 17-18'!C5+'Circuit 18 Data FY 17-18'!C5</f>
        <v>2627</v>
      </c>
      <c r="D5" s="3">
        <f>'Circuit 6 Data FY 17-18'!D5+'Circuit 9 OC Data FY 17-18'!D5+'Circuit 9 OS Data FY 17-18'!D5+'Circuit 10 Data FY 17-18'!D5+'Circuit 12 Data FY 17-18'!D5+'Circuit 13 Data FY 17-18'!D5+'Circuit 18 Data FY 17-18'!D5</f>
        <v>2759</v>
      </c>
      <c r="E5" s="3">
        <f>'Circuit 6 Data FY 17-18'!E5+'Circuit 9 OC Data FY 17-18'!E5+'Circuit 9 OS Data FY 17-18'!E5+'Circuit 10 Data FY 17-18'!E5+'Circuit 12 Data FY 17-18'!E5+'Circuit 13 Data FY 17-18'!E5+'Circuit 18 Data FY 17-18'!E5</f>
        <v>2862</v>
      </c>
      <c r="F5" s="3">
        <f>'Circuit 6 Data FY 17-18'!F5+'Circuit 9 OC Data FY 17-18'!F5+'Circuit 9 OS Data FY 17-18'!F5+'Circuit 10 Data FY 17-18'!F5+'Circuit 12 Data FY 17-18'!F5+'Circuit 13 Data FY 17-18'!F5+'Circuit 18 Data FY 17-18'!F5</f>
        <v>2786</v>
      </c>
      <c r="G5" s="3">
        <f>'Circuit 6 Data FY 17-18'!G5+'Circuit 9 OC Data FY 17-18'!G5+'Circuit 9 OS Data FY 17-18'!G5+'Circuit 10 Data FY 17-18'!G5+'Circuit 12 Data FY 17-18'!G5+'Circuit 13 Data FY 17-18'!G5+'Circuit 18 Data FY 17-18'!G5</f>
        <v>2965</v>
      </c>
      <c r="H5" s="3">
        <f>'Circuit 6 Data FY 17-18'!H5+'Circuit 9 OC Data FY 17-18'!H5+'Circuit 9 OS Data FY 17-18'!H5+'Circuit 10 Data FY 17-18'!H5+'Circuit 12 Data FY 17-18'!H5+'Circuit 13 Data FY 17-18'!H5+'Circuit 18 Data FY 17-18'!H5</f>
        <v>2780</v>
      </c>
      <c r="I5" s="3">
        <f>'Circuit 6 Data FY 17-18'!I5+'Circuit 9 OC Data FY 17-18'!I5+'Circuit 9 OS Data FY 17-18'!I5+'Circuit 10 Data FY 17-18'!I5+'Circuit 12 Data FY 17-18'!I5+'Circuit 13 Data FY 17-18'!I5+'Circuit 18 Data FY 17-18'!I5</f>
        <v>2916</v>
      </c>
      <c r="J5" s="3">
        <f>'Circuit 6 Data FY 17-18'!J5+'Circuit 9 OC Data FY 17-18'!J5+'Circuit 9 OS Data FY 17-18'!J5+'Circuit 10 Data FY 17-18'!J5+'Circuit 12 Data FY 17-18'!J5+'Circuit 13 Data FY 17-18'!J5+'Circuit 18 Data FY 17-18'!J5</f>
        <v>2727</v>
      </c>
      <c r="K5" s="3">
        <f>'Circuit 6 Data FY 17-18'!K5+'Circuit 9 OC Data FY 17-18'!K5+'Circuit 9 OS Data FY 17-18'!K5+'Circuit 10 Data FY 17-18'!K5+'Circuit 12 Data FY 17-18'!K5+'Circuit 13 Data FY 17-18'!K5+'Circuit 18 Data FY 17-18'!K5</f>
        <v>2585</v>
      </c>
      <c r="L5" s="3">
        <f>'Circuit 6 Data FY 17-18'!L5+'Circuit 9 OC Data FY 17-18'!L5+'Circuit 9 OS Data FY 17-18'!L5+'Circuit 10 Data FY 17-18'!L5+'Circuit 12 Data FY 17-18'!L5+'Circuit 13 Data FY 17-18'!L5+'Circuit 18 Data FY 17-18'!L5</f>
        <v>2791</v>
      </c>
      <c r="M5" s="3">
        <f>'Circuit 6 Data FY 17-18'!M5+'Circuit 9 OC Data FY 17-18'!M5+'Circuit 9 OS Data FY 17-18'!M5+'Circuit 10 Data FY 17-18'!M5+'Circuit 12 Data FY 17-18'!M5+'Circuit 13 Data FY 17-18'!M5+'Circuit 18 Data FY 17-18'!M5</f>
        <v>2681</v>
      </c>
    </row>
    <row r="6" spans="1:13" x14ac:dyDescent="0.25">
      <c r="A6" s="2" t="s">
        <v>7</v>
      </c>
      <c r="B6" s="3">
        <f>'Circuit 6 Data FY 17-18'!B6+'Circuit 9 OC Data FY 17-18'!B6+'Circuit 9 OS Data FY 17-18'!B6+'Circuit 10 Data FY 17-18'!B6+'Circuit 12 Data FY 17-18'!B6+'Circuit 13 Data FY 17-18'!B6+'Circuit 18 Data FY 17-18'!B6</f>
        <v>82</v>
      </c>
      <c r="C6" s="3">
        <f>'Circuit 6 Data FY 17-18'!C6+'Circuit 9 OC Data FY 17-18'!C6+'Circuit 9 OS Data FY 17-18'!C6+'Circuit 10 Data FY 17-18'!C6+'Circuit 12 Data FY 17-18'!C6+'Circuit 13 Data FY 17-18'!C6+'Circuit 18 Data FY 17-18'!C6</f>
        <v>96</v>
      </c>
      <c r="D6" s="3">
        <f>'Circuit 6 Data FY 17-18'!D6+'Circuit 9 OC Data FY 17-18'!D6+'Circuit 9 OS Data FY 17-18'!D6+'Circuit 10 Data FY 17-18'!D6+'Circuit 12 Data FY 17-18'!D6+'Circuit 13 Data FY 17-18'!D6+'Circuit 18 Data FY 17-18'!D6</f>
        <v>66</v>
      </c>
      <c r="E6" s="3">
        <f>'Circuit 6 Data FY 17-18'!E6+'Circuit 9 OC Data FY 17-18'!E6+'Circuit 9 OS Data FY 17-18'!E6+'Circuit 10 Data FY 17-18'!E6+'Circuit 12 Data FY 17-18'!E6+'Circuit 13 Data FY 17-18'!E6+'Circuit 18 Data FY 17-18'!E6</f>
        <v>65</v>
      </c>
      <c r="F6" s="3">
        <f>'Circuit 6 Data FY 17-18'!F6+'Circuit 9 OC Data FY 17-18'!F6+'Circuit 9 OS Data FY 17-18'!F6+'Circuit 10 Data FY 17-18'!F6+'Circuit 12 Data FY 17-18'!F6+'Circuit 13 Data FY 17-18'!F6+'Circuit 18 Data FY 17-18'!F6</f>
        <v>72</v>
      </c>
      <c r="G6" s="3">
        <f>'Circuit 6 Data FY 17-18'!G6+'Circuit 9 OC Data FY 17-18'!G6+'Circuit 9 OS Data FY 17-18'!G6+'Circuit 10 Data FY 17-18'!G6+'Circuit 12 Data FY 17-18'!G6+'Circuit 13 Data FY 17-18'!G6+'Circuit 18 Data FY 17-18'!G6</f>
        <v>49</v>
      </c>
      <c r="H6" s="3">
        <f>'Circuit 6 Data FY 17-18'!H6+'Circuit 9 OC Data FY 17-18'!H6+'Circuit 9 OS Data FY 17-18'!H6+'Circuit 10 Data FY 17-18'!H6+'Circuit 12 Data FY 17-18'!H6+'Circuit 13 Data FY 17-18'!H6+'Circuit 18 Data FY 17-18'!H6</f>
        <v>43</v>
      </c>
      <c r="I6" s="3">
        <f>'Circuit 6 Data FY 17-18'!I6+'Circuit 9 OC Data FY 17-18'!I6+'Circuit 9 OS Data FY 17-18'!I6+'Circuit 10 Data FY 17-18'!I6+'Circuit 12 Data FY 17-18'!I6+'Circuit 13 Data FY 17-18'!I6+'Circuit 18 Data FY 17-18'!I6</f>
        <v>46</v>
      </c>
      <c r="J6" s="3">
        <f>'Circuit 6 Data FY 17-18'!J6+'Circuit 9 OC Data FY 17-18'!J6+'Circuit 9 OS Data FY 17-18'!J6+'Circuit 10 Data FY 17-18'!J6+'Circuit 12 Data FY 17-18'!J6+'Circuit 13 Data FY 17-18'!J6+'Circuit 18 Data FY 17-18'!J6</f>
        <v>43</v>
      </c>
      <c r="K6" s="3">
        <f>'Circuit 6 Data FY 17-18'!K6+'Circuit 9 OC Data FY 17-18'!K6+'Circuit 9 OS Data FY 17-18'!K6+'Circuit 10 Data FY 17-18'!K6+'Circuit 12 Data FY 17-18'!K6+'Circuit 13 Data FY 17-18'!K6+'Circuit 18 Data FY 17-18'!K6</f>
        <v>67</v>
      </c>
      <c r="L6" s="3">
        <f>'Circuit 6 Data FY 17-18'!L6+'Circuit 9 OC Data FY 17-18'!L6+'Circuit 9 OS Data FY 17-18'!L6+'Circuit 10 Data FY 17-18'!L6+'Circuit 12 Data FY 17-18'!L6+'Circuit 13 Data FY 17-18'!L6+'Circuit 18 Data FY 17-18'!L6</f>
        <v>60</v>
      </c>
      <c r="M6" s="3">
        <f>'Circuit 6 Data FY 17-18'!M6+'Circuit 9 OC Data FY 17-18'!M6+'Circuit 9 OS Data FY 17-18'!M6+'Circuit 10 Data FY 17-18'!M6+'Circuit 12 Data FY 17-18'!M6+'Circuit 13 Data FY 17-18'!M6+'Circuit 18 Data FY 17-18'!M6</f>
        <v>75</v>
      </c>
    </row>
    <row r="7" spans="1:13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2"/>
      <c r="B8" s="1">
        <v>42767</v>
      </c>
      <c r="C8" s="1">
        <v>42795</v>
      </c>
      <c r="D8" s="1">
        <v>42826</v>
      </c>
      <c r="E8" s="1">
        <v>42856</v>
      </c>
      <c r="F8" s="1">
        <v>42887</v>
      </c>
      <c r="G8" s="1">
        <v>42917</v>
      </c>
      <c r="H8" s="1">
        <v>42948</v>
      </c>
      <c r="I8" s="1">
        <v>42979</v>
      </c>
      <c r="J8" s="1">
        <v>43009</v>
      </c>
      <c r="K8" s="1">
        <v>43040</v>
      </c>
      <c r="L8" s="1">
        <v>43070</v>
      </c>
      <c r="M8" s="1">
        <v>43101</v>
      </c>
    </row>
    <row r="9" spans="1:13" x14ac:dyDescent="0.25">
      <c r="A9" s="2" t="s">
        <v>2</v>
      </c>
      <c r="B9" s="3">
        <f>'Circuit 6 Data FY 17-18'!B9+'Circuit 9 OC Data FY 17-18'!B9+'Circuit 9 OS Data FY 17-18'!B9+'Circuit 10 Data FY 17-18'!B9+'Circuit 12 Data FY 17-18'!B9+'Circuit 13 Data FY 17-18'!B9+'Circuit 18 Data FY 17-18'!B9</f>
        <v>4002</v>
      </c>
      <c r="C9" s="3">
        <f>'Circuit 6 Data FY 17-18'!C9+'Circuit 9 OC Data FY 17-18'!C9+'Circuit 9 OS Data FY 17-18'!C9+'Circuit 10 Data FY 17-18'!C9+'Circuit 12 Data FY 17-18'!C9+'Circuit 13 Data FY 17-18'!C9+'Circuit 18 Data FY 17-18'!C9</f>
        <v>4087</v>
      </c>
      <c r="D9" s="3">
        <f>'Circuit 6 Data FY 17-18'!D9+'Circuit 9 OC Data FY 17-18'!D9+'Circuit 9 OS Data FY 17-18'!D9+'Circuit 10 Data FY 17-18'!D9+'Circuit 12 Data FY 17-18'!D9+'Circuit 13 Data FY 17-18'!D9+'Circuit 18 Data FY 17-18'!D9</f>
        <v>4129</v>
      </c>
      <c r="E9" s="3">
        <f>'Circuit 6 Data FY 17-18'!E9+'Circuit 9 OC Data FY 17-18'!E9+'Circuit 9 OS Data FY 17-18'!E9+'Circuit 10 Data FY 17-18'!E9+'Circuit 12 Data FY 17-18'!E9+'Circuit 13 Data FY 17-18'!E9+'Circuit 18 Data FY 17-18'!E9</f>
        <v>4127</v>
      </c>
      <c r="F9" s="3">
        <f>'Circuit 6 Data FY 17-18'!F9+'Circuit 9 OC Data FY 17-18'!F9+'Circuit 9 OS Data FY 17-18'!F9+'Circuit 10 Data FY 17-18'!F9+'Circuit 12 Data FY 17-18'!F9+'Circuit 13 Data FY 17-18'!F9+'Circuit 18 Data FY 17-18'!F9</f>
        <v>4171</v>
      </c>
      <c r="G9" s="3">
        <f>'Circuit 6 Data FY 17-18'!G9+'Circuit 9 OC Data FY 17-18'!G9+'Circuit 9 OS Data FY 17-18'!G9+'Circuit 10 Data FY 17-18'!G9+'Circuit 12 Data FY 17-18'!G9+'Circuit 13 Data FY 17-18'!G9+'Circuit 18 Data FY 17-18'!G9</f>
        <v>4144</v>
      </c>
      <c r="H9" s="3">
        <f>'Circuit 6 Data FY 17-18'!H9+'Circuit 9 OC Data FY 17-18'!H9+'Circuit 9 OS Data FY 17-18'!H9+'Circuit 10 Data FY 17-18'!H9+'Circuit 12 Data FY 17-18'!H9+'Circuit 13 Data FY 17-18'!H9+'Circuit 18 Data FY 17-18'!H9</f>
        <v>4175</v>
      </c>
      <c r="I9" s="3">
        <f>'Circuit 6 Data FY 17-18'!I9+'Circuit 9 OC Data FY 17-18'!I9+'Circuit 9 OS Data FY 17-18'!I9+'Circuit 10 Data FY 17-18'!I9+'Circuit 12 Data FY 17-18'!I9+'Circuit 13 Data FY 17-18'!I9+'Circuit 18 Data FY 17-18'!I9</f>
        <v>4070</v>
      </c>
      <c r="J9" s="3">
        <f>'Circuit 6 Data FY 17-18'!J9+'Circuit 9 OC Data FY 17-18'!J9+'Circuit 9 OS Data FY 17-18'!J9+'Circuit 10 Data FY 17-18'!J9+'Circuit 12 Data FY 17-18'!J9+'Circuit 13 Data FY 17-18'!J9+'Circuit 18 Data FY 17-18'!J9</f>
        <v>4123</v>
      </c>
      <c r="K9" s="3">
        <f>'Circuit 6 Data FY 17-18'!K9+'Circuit 9 OC Data FY 17-18'!K9+'Circuit 9 OS Data FY 17-18'!K9+'Circuit 10 Data FY 17-18'!K9+'Circuit 12 Data FY 17-18'!K9+'Circuit 13 Data FY 17-18'!K9+'Circuit 18 Data FY 17-18'!K9</f>
        <v>4117</v>
      </c>
      <c r="L9" s="3">
        <f>'Circuit 6 Data FY 17-18'!L9+'Circuit 9 OC Data FY 17-18'!L9+'Circuit 9 OS Data FY 17-18'!L9+'Circuit 10 Data FY 17-18'!L9+'Circuit 12 Data FY 17-18'!L9+'Circuit 13 Data FY 17-18'!L9+'Circuit 18 Data FY 17-18'!L9</f>
        <v>4085</v>
      </c>
      <c r="M9" s="3">
        <f>'Circuit 6 Data FY 17-18'!M9+'Circuit 9 OC Data FY 17-18'!M9+'Circuit 9 OS Data FY 17-18'!M9+'Circuit 10 Data FY 17-18'!M9+'Circuit 12 Data FY 17-18'!M9+'Circuit 13 Data FY 17-18'!M9+'Circuit 18 Data FY 17-18'!M9</f>
        <v>4255</v>
      </c>
    </row>
    <row r="10" spans="1:13" x14ac:dyDescent="0.25">
      <c r="A10" s="2" t="s">
        <v>58</v>
      </c>
      <c r="B10" s="3">
        <f>'Circuit 6 Data FY 17-18'!B10+'Circuit 9 OC Data FY 17-18'!B10+'Circuit 9 OS Data FY 17-18'!B10+'Circuit 10 Data FY 17-18'!B10+'Circuit 12 Data FY 17-18'!B10+'Circuit 13 Data FY 17-18'!B10+'Circuit 18 Data FY 17-18'!B10</f>
        <v>3712</v>
      </c>
      <c r="C10" s="3">
        <f>'Circuit 6 Data FY 17-18'!C10+'Circuit 9 OC Data FY 17-18'!C10+'Circuit 9 OS Data FY 17-18'!C10+'Circuit 10 Data FY 17-18'!C10+'Circuit 12 Data FY 17-18'!C10+'Circuit 13 Data FY 17-18'!C10+'Circuit 18 Data FY 17-18'!C10</f>
        <v>3791</v>
      </c>
      <c r="D10" s="3">
        <f>'Circuit 6 Data FY 17-18'!D10+'Circuit 9 OC Data FY 17-18'!D10+'Circuit 9 OS Data FY 17-18'!D10+'Circuit 10 Data FY 17-18'!D10+'Circuit 12 Data FY 17-18'!D10+'Circuit 13 Data FY 17-18'!D10+'Circuit 18 Data FY 17-18'!D10</f>
        <v>3832</v>
      </c>
      <c r="E10" s="3">
        <f>'Circuit 6 Data FY 17-18'!E10+'Circuit 9 OC Data FY 17-18'!E10+'Circuit 9 OS Data FY 17-18'!E10+'Circuit 10 Data FY 17-18'!E10+'Circuit 12 Data FY 17-18'!E10+'Circuit 13 Data FY 17-18'!E10+'Circuit 18 Data FY 17-18'!E10</f>
        <v>3827</v>
      </c>
      <c r="F10" s="3">
        <f>'Circuit 6 Data FY 17-18'!F10+'Circuit 9 OC Data FY 17-18'!F10+'Circuit 9 OS Data FY 17-18'!F10+'Circuit 10 Data FY 17-18'!F10+'Circuit 12 Data FY 17-18'!F10+'Circuit 13 Data FY 17-18'!F10+'Circuit 18 Data FY 17-18'!F10</f>
        <v>3873</v>
      </c>
      <c r="G10" s="3">
        <f>'Circuit 6 Data FY 17-18'!G10+'Circuit 9 OC Data FY 17-18'!G10+'Circuit 9 OS Data FY 17-18'!G10+'Circuit 10 Data FY 17-18'!G10+'Circuit 12 Data FY 17-18'!G10+'Circuit 13 Data FY 17-18'!G10+'Circuit 18 Data FY 17-18'!G10</f>
        <v>3846</v>
      </c>
      <c r="H10" s="3">
        <f>'Circuit 6 Data FY 17-18'!H10+'Circuit 9 OC Data FY 17-18'!H10+'Circuit 9 OS Data FY 17-18'!H10+'Circuit 10 Data FY 17-18'!H10+'Circuit 12 Data FY 17-18'!H10+'Circuit 13 Data FY 17-18'!H10+'Circuit 18 Data FY 17-18'!H10</f>
        <v>3869</v>
      </c>
      <c r="I10" s="3">
        <f>'Circuit 6 Data FY 17-18'!I10+'Circuit 9 OC Data FY 17-18'!I10+'Circuit 9 OS Data FY 17-18'!I10+'Circuit 10 Data FY 17-18'!I10+'Circuit 12 Data FY 17-18'!I10+'Circuit 13 Data FY 17-18'!I10+'Circuit 18 Data FY 17-18'!I10</f>
        <v>3772</v>
      </c>
      <c r="J10" s="3">
        <f>'Circuit 6 Data FY 17-18'!J10+'Circuit 9 OC Data FY 17-18'!J10+'Circuit 9 OS Data FY 17-18'!J10+'Circuit 10 Data FY 17-18'!J10+'Circuit 12 Data FY 17-18'!J10+'Circuit 13 Data FY 17-18'!J10+'Circuit 18 Data FY 17-18'!J10</f>
        <v>3825</v>
      </c>
      <c r="K10" s="3">
        <f>'Circuit 6 Data FY 17-18'!K10+'Circuit 9 OC Data FY 17-18'!K10+'Circuit 9 OS Data FY 17-18'!K10+'Circuit 10 Data FY 17-18'!K10+'Circuit 12 Data FY 17-18'!K10+'Circuit 13 Data FY 17-18'!K10+'Circuit 18 Data FY 17-18'!K10</f>
        <v>3820</v>
      </c>
      <c r="L10" s="3">
        <f>'Circuit 6 Data FY 17-18'!L10+'Circuit 9 OC Data FY 17-18'!L10+'Circuit 9 OS Data FY 17-18'!L10+'Circuit 10 Data FY 17-18'!L10+'Circuit 12 Data FY 17-18'!L10+'Circuit 13 Data FY 17-18'!L10+'Circuit 18 Data FY 17-18'!L10</f>
        <v>3796</v>
      </c>
      <c r="M10" s="3">
        <f>'Circuit 6 Data FY 17-18'!M10+'Circuit 9 OC Data FY 17-18'!M10+'Circuit 9 OS Data FY 17-18'!M10+'Circuit 10 Data FY 17-18'!M10+'Circuit 12 Data FY 17-18'!M10+'Circuit 13 Data FY 17-18'!M10+'Circuit 18 Data FY 17-18'!M10</f>
        <v>3962</v>
      </c>
    </row>
    <row r="11" spans="1:13" x14ac:dyDescent="0.25">
      <c r="A11" s="2" t="s">
        <v>59</v>
      </c>
      <c r="B11" s="3">
        <f>'Circuit 6 Data FY 17-18'!B11+'Circuit 9 OC Data FY 17-18'!B11+'Circuit 9 OS Data FY 17-18'!B11+'Circuit 10 Data FY 17-18'!B11+'Circuit 12 Data FY 17-18'!B11+'Circuit 13 Data FY 17-18'!B11+'Circuit 18 Data FY 17-18'!B11</f>
        <v>2967</v>
      </c>
      <c r="C11" s="3">
        <f>'Circuit 6 Data FY 17-18'!C11+'Circuit 9 OC Data FY 17-18'!C11+'Circuit 9 OS Data FY 17-18'!C11+'Circuit 10 Data FY 17-18'!C11+'Circuit 12 Data FY 17-18'!C11+'Circuit 13 Data FY 17-18'!C11+'Circuit 18 Data FY 17-18'!C11</f>
        <v>3070</v>
      </c>
      <c r="D11" s="3">
        <f>'Circuit 6 Data FY 17-18'!D11+'Circuit 9 OC Data FY 17-18'!D11+'Circuit 9 OS Data FY 17-18'!D11+'Circuit 10 Data FY 17-18'!D11+'Circuit 12 Data FY 17-18'!D11+'Circuit 13 Data FY 17-18'!D11+'Circuit 18 Data FY 17-18'!D11</f>
        <v>3062</v>
      </c>
      <c r="E11" s="3">
        <f>'Circuit 6 Data FY 17-18'!E11+'Circuit 9 OC Data FY 17-18'!E11+'Circuit 9 OS Data FY 17-18'!E11+'Circuit 10 Data FY 17-18'!E11+'Circuit 12 Data FY 17-18'!E11+'Circuit 13 Data FY 17-18'!E11+'Circuit 18 Data FY 17-18'!E11</f>
        <v>3064</v>
      </c>
      <c r="F11" s="3">
        <f>'Circuit 6 Data FY 17-18'!F11+'Circuit 9 OC Data FY 17-18'!F11+'Circuit 9 OS Data FY 17-18'!F11+'Circuit 10 Data FY 17-18'!F11+'Circuit 12 Data FY 17-18'!F11+'Circuit 13 Data FY 17-18'!F11+'Circuit 18 Data FY 17-18'!F11</f>
        <v>3055</v>
      </c>
      <c r="G11" s="3">
        <f>'Circuit 6 Data FY 17-18'!G11+'Circuit 9 OC Data FY 17-18'!G11+'Circuit 9 OS Data FY 17-18'!G11+'Circuit 10 Data FY 17-18'!G11+'Circuit 12 Data FY 17-18'!G11+'Circuit 13 Data FY 17-18'!G11+'Circuit 18 Data FY 17-18'!G11</f>
        <v>3004</v>
      </c>
      <c r="H11" s="3">
        <f>'Circuit 6 Data FY 17-18'!H11+'Circuit 9 OC Data FY 17-18'!H11+'Circuit 9 OS Data FY 17-18'!H11+'Circuit 10 Data FY 17-18'!H11+'Circuit 12 Data FY 17-18'!H11+'Circuit 13 Data FY 17-18'!H11+'Circuit 18 Data FY 17-18'!H11</f>
        <v>3052</v>
      </c>
      <c r="I11" s="3">
        <f>'Circuit 6 Data FY 17-18'!I11+'Circuit 9 OC Data FY 17-18'!I11+'Circuit 9 OS Data FY 17-18'!I11+'Circuit 10 Data FY 17-18'!I11+'Circuit 12 Data FY 17-18'!I11+'Circuit 13 Data FY 17-18'!I11+'Circuit 18 Data FY 17-18'!I11</f>
        <v>2964</v>
      </c>
      <c r="J11" s="3">
        <f>'Circuit 6 Data FY 17-18'!J11+'Circuit 9 OC Data FY 17-18'!J11+'Circuit 9 OS Data FY 17-18'!J11+'Circuit 10 Data FY 17-18'!J11+'Circuit 12 Data FY 17-18'!J11+'Circuit 13 Data FY 17-18'!J11+'Circuit 18 Data FY 17-18'!J11</f>
        <v>2975</v>
      </c>
      <c r="K11" s="3">
        <f>'Circuit 6 Data FY 17-18'!K11+'Circuit 9 OC Data FY 17-18'!K11+'Circuit 9 OS Data FY 17-18'!K11+'Circuit 10 Data FY 17-18'!K11+'Circuit 12 Data FY 17-18'!K11+'Circuit 13 Data FY 17-18'!K11+'Circuit 18 Data FY 17-18'!K11</f>
        <v>2957</v>
      </c>
      <c r="L11" s="3">
        <f>'Circuit 6 Data FY 17-18'!L11+'Circuit 9 OC Data FY 17-18'!L11+'Circuit 9 OS Data FY 17-18'!L11+'Circuit 10 Data FY 17-18'!L11+'Circuit 12 Data FY 17-18'!L11+'Circuit 13 Data FY 17-18'!L11+'Circuit 18 Data FY 17-18'!L11</f>
        <v>2950</v>
      </c>
      <c r="M11" s="3">
        <f>'Circuit 6 Data FY 17-18'!M11+'Circuit 9 OC Data FY 17-18'!M11+'Circuit 9 OS Data FY 17-18'!M11+'Circuit 10 Data FY 17-18'!M11+'Circuit 12 Data FY 17-18'!M11+'Circuit 13 Data FY 17-18'!M11+'Circuit 18 Data FY 17-18'!M11</f>
        <v>3125</v>
      </c>
    </row>
    <row r="12" spans="1:13" x14ac:dyDescent="0.25">
      <c r="A12" s="2" t="s">
        <v>60</v>
      </c>
      <c r="B12" s="3">
        <f>'Circuit 6 Data FY 17-18'!B12+'Circuit 9 OS Data FY 17-18'!B12+'Circuit 10 Data FY 17-18'!B12+'Circuit 12 Data FY 17-18'!B12+'Circuit 13 Data FY 17-18'!B12+'Circuit 18 Data FY 17-18'!B12</f>
        <v>745</v>
      </c>
      <c r="C12" s="3">
        <f>'Circuit 6 Data FY 17-18'!C12+'Circuit 9 OS Data FY 17-18'!C12+'Circuit 10 Data FY 17-18'!C12+'Circuit 12 Data FY 17-18'!C12+'Circuit 13 Data FY 17-18'!C12+'Circuit 18 Data FY 17-18'!C12</f>
        <v>721</v>
      </c>
      <c r="D12" s="3">
        <f>'Circuit 6 Data FY 17-18'!D12+'Circuit 9 OS Data FY 17-18'!D12+'Circuit 10 Data FY 17-18'!D12+'Circuit 12 Data FY 17-18'!D12+'Circuit 13 Data FY 17-18'!D12+'Circuit 18 Data FY 17-18'!D12</f>
        <v>770</v>
      </c>
      <c r="E12" s="3">
        <f>'Circuit 6 Data FY 17-18'!E12+'Circuit 9 OS Data FY 17-18'!E12+'Circuit 10 Data FY 17-18'!E12+'Circuit 12 Data FY 17-18'!E12+'Circuit 13 Data FY 17-18'!E12+'Circuit 18 Data FY 17-18'!E12</f>
        <v>763</v>
      </c>
      <c r="F12" s="3">
        <f>'Circuit 6 Data FY 17-18'!F12+'Circuit 9 OS Data FY 17-18'!F12+'Circuit 10 Data FY 17-18'!F12+'Circuit 12 Data FY 17-18'!F12+'Circuit 13 Data FY 17-18'!F12+'Circuit 18 Data FY 17-18'!F12</f>
        <v>818</v>
      </c>
      <c r="G12" s="3">
        <f>'Circuit 6 Data FY 17-18'!G12+'Circuit 9 OS Data FY 17-18'!G12+'Circuit 10 Data FY 17-18'!G12+'Circuit 12 Data FY 17-18'!G12+'Circuit 13 Data FY 17-18'!G12+'Circuit 18 Data FY 17-18'!G12</f>
        <v>842</v>
      </c>
      <c r="H12" s="3">
        <f>'Circuit 6 Data FY 17-18'!H12+'Circuit 9 OS Data FY 17-18'!H12+'Circuit 10 Data FY 17-18'!H12+'Circuit 12 Data FY 17-18'!H12+'Circuit 13 Data FY 17-18'!H12+'Circuit 18 Data FY 17-18'!H12</f>
        <v>817</v>
      </c>
      <c r="I12" s="3">
        <f>'Circuit 6 Data FY 17-18'!I12+'Circuit 9 OS Data FY 17-18'!I12+'Circuit 10 Data FY 17-18'!I12+'Circuit 12 Data FY 17-18'!I12+'Circuit 13 Data FY 17-18'!I12+'Circuit 18 Data FY 17-18'!I12</f>
        <v>808</v>
      </c>
      <c r="J12" s="3">
        <f>'Circuit 6 Data FY 17-18'!J12+'Circuit 9 OS Data FY 17-18'!J12+'Circuit 10 Data FY 17-18'!J12+'Circuit 12 Data FY 17-18'!J12+'Circuit 13 Data FY 17-18'!J12+'Circuit 18 Data FY 17-18'!J12</f>
        <v>850</v>
      </c>
      <c r="K12" s="3">
        <f>'Circuit 6 Data FY 17-18'!K12+'Circuit 9 OS Data FY 17-18'!K12+'Circuit 10 Data FY 17-18'!K12+'Circuit 12 Data FY 17-18'!K12+'Circuit 13 Data FY 17-18'!K12+'Circuit 18 Data FY 17-18'!K12</f>
        <v>863</v>
      </c>
      <c r="L12" s="3">
        <f>'Circuit 6 Data FY 17-18'!L12+'Circuit 9 OS Data FY 17-18'!L12+'Circuit 10 Data FY 17-18'!L12+'Circuit 12 Data FY 17-18'!L12+'Circuit 13 Data FY 17-18'!L12+'Circuit 18 Data FY 17-18'!L12</f>
        <v>846</v>
      </c>
      <c r="M12" s="3">
        <f>'Circuit 6 Data FY 17-18'!M12+'Circuit 9 OS Data FY 17-18'!M12+'Circuit 10 Data FY 17-18'!M12+'Circuit 12 Data FY 17-18'!M12+'Circuit 13 Data FY 17-18'!M12+'Circuit 18 Data FY 17-18'!M12</f>
        <v>837</v>
      </c>
    </row>
    <row r="13" spans="1:13" x14ac:dyDescent="0.25">
      <c r="A13" s="2" t="s">
        <v>61</v>
      </c>
      <c r="B13" s="3">
        <f>'Circuit 6 Data FY 17-18'!B13+'Circuit 9 OS Data FY 17-18'!B13+'Circuit 10 Data FY 17-18'!B13+'Circuit 12 Data FY 17-18'!B13+'Circuit 13 Data FY 17-18'!B13+'Circuit 18 Data FY 17-18'!B13</f>
        <v>275</v>
      </c>
      <c r="C13" s="3">
        <f>'Circuit 6 Data FY 17-18'!C13+'Circuit 9 OS Data FY 17-18'!C13+'Circuit 10 Data FY 17-18'!C13+'Circuit 12 Data FY 17-18'!C13+'Circuit 13 Data FY 17-18'!C13+'Circuit 18 Data FY 17-18'!C13</f>
        <v>281</v>
      </c>
      <c r="D13" s="3">
        <f>'Circuit 6 Data FY 17-18'!D13+'Circuit 9 OS Data FY 17-18'!D13+'Circuit 10 Data FY 17-18'!D13+'Circuit 12 Data FY 17-18'!D13+'Circuit 13 Data FY 17-18'!D13+'Circuit 18 Data FY 17-18'!D13</f>
        <v>281</v>
      </c>
      <c r="E13" s="3">
        <f>'Circuit 6 Data FY 17-18'!E13+'Circuit 9 OS Data FY 17-18'!E13+'Circuit 10 Data FY 17-18'!E13+'Circuit 12 Data FY 17-18'!E13+'Circuit 13 Data FY 17-18'!E13+'Circuit 18 Data FY 17-18'!E13</f>
        <v>295</v>
      </c>
      <c r="F13" s="3">
        <f>'Circuit 6 Data FY 17-18'!F13+'Circuit 9 OS Data FY 17-18'!F13+'Circuit 10 Data FY 17-18'!F13+'Circuit 12 Data FY 17-18'!F13+'Circuit 13 Data FY 17-18'!F13+'Circuit 18 Data FY 17-18'!F13</f>
        <v>313</v>
      </c>
      <c r="G13" s="3">
        <f>'Circuit 6 Data FY 17-18'!G13+'Circuit 9 OS Data FY 17-18'!G13+'Circuit 10 Data FY 17-18'!G13+'Circuit 12 Data FY 17-18'!G13+'Circuit 13 Data FY 17-18'!G13+'Circuit 18 Data FY 17-18'!G13</f>
        <v>322</v>
      </c>
      <c r="H13" s="3">
        <f>'Circuit 6 Data FY 17-18'!H13+'Circuit 9 OS Data FY 17-18'!H13+'Circuit 10 Data FY 17-18'!H13+'Circuit 12 Data FY 17-18'!H13+'Circuit 13 Data FY 17-18'!H13+'Circuit 18 Data FY 17-18'!H13</f>
        <v>310</v>
      </c>
      <c r="I13" s="3">
        <f>'Circuit 6 Data FY 17-18'!I13+'Circuit 9 OS Data FY 17-18'!I13+'Circuit 10 Data FY 17-18'!I13+'Circuit 12 Data FY 17-18'!I13+'Circuit 13 Data FY 17-18'!I13+'Circuit 18 Data FY 17-18'!I13</f>
        <v>329</v>
      </c>
      <c r="J13" s="3">
        <f>'Circuit 6 Data FY 17-18'!J13+'Circuit 9 OS Data FY 17-18'!J13+'Circuit 10 Data FY 17-18'!J13+'Circuit 12 Data FY 17-18'!J13+'Circuit 13 Data FY 17-18'!J13+'Circuit 18 Data FY 17-18'!J13</f>
        <v>338</v>
      </c>
      <c r="K13" s="3">
        <f>'Circuit 6 Data FY 17-18'!K13+'Circuit 9 OS Data FY 17-18'!K13+'Circuit 10 Data FY 17-18'!K13+'Circuit 12 Data FY 17-18'!K13+'Circuit 13 Data FY 17-18'!K13+'Circuit 18 Data FY 17-18'!K13</f>
        <v>339</v>
      </c>
      <c r="L13" s="3">
        <f>'Circuit 6 Data FY 17-18'!L13+'Circuit 9 OS Data FY 17-18'!L13+'Circuit 10 Data FY 17-18'!L13+'Circuit 12 Data FY 17-18'!L13+'Circuit 13 Data FY 17-18'!L13+'Circuit 18 Data FY 17-18'!L13</f>
        <v>357</v>
      </c>
      <c r="M13" s="3">
        <f>'Circuit 6 Data FY 17-18'!M13+'Circuit 9 OS Data FY 17-18'!M13+'Circuit 10 Data FY 17-18'!M13+'Circuit 12 Data FY 17-18'!M13+'Circuit 13 Data FY 17-18'!M13+'Circuit 18 Data FY 17-18'!M13</f>
        <v>357</v>
      </c>
    </row>
    <row r="14" spans="1:13" x14ac:dyDescent="0.25">
      <c r="A14" s="2" t="s">
        <v>3</v>
      </c>
      <c r="B14" s="3">
        <f>'Circuit 6 Data FY 17-18'!B14+'Circuit 9 OS Data FY 17-18'!B14+'Circuit 10 Data FY 17-18'!B14+'Circuit 12 Data FY 17-18'!B14+'Circuit 13 Data FY 17-18'!B14+'Circuit 18 Data FY 17-18'!B14</f>
        <v>290</v>
      </c>
      <c r="C14" s="3">
        <f>'Circuit 6 Data FY 17-18'!C14+'Circuit 9 OS Data FY 17-18'!C14+'Circuit 10 Data FY 17-18'!C14+'Circuit 12 Data FY 17-18'!C14+'Circuit 13 Data FY 17-18'!C14+'Circuit 18 Data FY 17-18'!C14</f>
        <v>296</v>
      </c>
      <c r="D14" s="3">
        <f>'Circuit 6 Data FY 17-18'!D14+'Circuit 9 OS Data FY 17-18'!D14+'Circuit 10 Data FY 17-18'!D14+'Circuit 12 Data FY 17-18'!D14+'Circuit 13 Data FY 17-18'!D14+'Circuit 18 Data FY 17-18'!D14</f>
        <v>297</v>
      </c>
      <c r="E14" s="3">
        <f>'Circuit 6 Data FY 17-18'!E14+'Circuit 9 OS Data FY 17-18'!E14+'Circuit 10 Data FY 17-18'!E14+'Circuit 12 Data FY 17-18'!E14+'Circuit 13 Data FY 17-18'!E14+'Circuit 18 Data FY 17-18'!E14</f>
        <v>300</v>
      </c>
      <c r="F14" s="3">
        <f>'Circuit 6 Data FY 17-18'!F14+'Circuit 9 OS Data FY 17-18'!F14+'Circuit 10 Data FY 17-18'!F14+'Circuit 12 Data FY 17-18'!F14+'Circuit 13 Data FY 17-18'!F14+'Circuit 18 Data FY 17-18'!F14</f>
        <v>298</v>
      </c>
      <c r="G14" s="3">
        <f>'Circuit 6 Data FY 17-18'!G14+'Circuit 9 OS Data FY 17-18'!G14+'Circuit 10 Data FY 17-18'!G14+'Circuit 12 Data FY 17-18'!G14+'Circuit 13 Data FY 17-18'!G14+'Circuit 18 Data FY 17-18'!G14</f>
        <v>298</v>
      </c>
      <c r="H14" s="3">
        <f>'Circuit 6 Data FY 17-18'!H14+'Circuit 9 OS Data FY 17-18'!H14+'Circuit 10 Data FY 17-18'!H14+'Circuit 12 Data FY 17-18'!H14+'Circuit 13 Data FY 17-18'!H14+'Circuit 18 Data FY 17-18'!H14</f>
        <v>306</v>
      </c>
      <c r="I14" s="3">
        <f>'Circuit 6 Data FY 17-18'!I14+'Circuit 9 OS Data FY 17-18'!I14+'Circuit 10 Data FY 17-18'!I14+'Circuit 12 Data FY 17-18'!I14+'Circuit 13 Data FY 17-18'!I14+'Circuit 18 Data FY 17-18'!I14</f>
        <v>298</v>
      </c>
      <c r="J14" s="3">
        <f>'Circuit 6 Data FY 17-18'!J14+'Circuit 9 OS Data FY 17-18'!J14+'Circuit 10 Data FY 17-18'!J14+'Circuit 12 Data FY 17-18'!J14+'Circuit 13 Data FY 17-18'!J14+'Circuit 18 Data FY 17-18'!J14</f>
        <v>298</v>
      </c>
      <c r="K14" s="3">
        <f>'Circuit 6 Data FY 17-18'!K14+'Circuit 9 OS Data FY 17-18'!K14+'Circuit 10 Data FY 17-18'!K14+'Circuit 12 Data FY 17-18'!K14+'Circuit 13 Data FY 17-18'!K14+'Circuit 18 Data FY 17-18'!K14</f>
        <v>297</v>
      </c>
      <c r="L14" s="3">
        <f>'Circuit 6 Data FY 17-18'!L14+'Circuit 9 OS Data FY 17-18'!L14+'Circuit 10 Data FY 17-18'!L14+'Circuit 12 Data FY 17-18'!L14+'Circuit 13 Data FY 17-18'!L14+'Circuit 18 Data FY 17-18'!L14</f>
        <v>289</v>
      </c>
      <c r="M14" s="3">
        <f>'Circuit 6 Data FY 17-18'!M14+'Circuit 9 OS Data FY 17-18'!M14+'Circuit 10 Data FY 17-18'!M14+'Circuit 12 Data FY 17-18'!M14+'Circuit 13 Data FY 17-18'!M14+'Circuit 18 Data FY 17-18'!M14</f>
        <v>293</v>
      </c>
    </row>
    <row r="15" spans="1:13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2"/>
      <c r="B16" s="1">
        <v>42767</v>
      </c>
      <c r="C16" s="1">
        <v>42795</v>
      </c>
      <c r="D16" s="1">
        <v>42826</v>
      </c>
      <c r="E16" s="1">
        <v>42856</v>
      </c>
      <c r="F16" s="1">
        <v>42887</v>
      </c>
      <c r="G16" s="1">
        <v>42917</v>
      </c>
      <c r="H16" s="1">
        <v>42948</v>
      </c>
      <c r="I16" s="1">
        <v>42979</v>
      </c>
      <c r="J16" s="1">
        <v>43009</v>
      </c>
      <c r="K16" s="1">
        <v>43040</v>
      </c>
      <c r="L16" s="1">
        <v>43070</v>
      </c>
      <c r="M16" s="1">
        <v>43101</v>
      </c>
    </row>
    <row r="17" spans="1:13" x14ac:dyDescent="0.25">
      <c r="A17" s="2" t="s">
        <v>4</v>
      </c>
      <c r="B17" s="3">
        <f>'Circuit 6 Data FY 17-18'!B17+'Circuit 9 OS Data FY 17-18'!B17+'Circuit 10 Data FY 17-18'!B17+'Circuit 12 Data FY 17-18'!B17+'Circuit 13 Data FY 17-18'!B17+'Circuit 18 Data FY 17-18'!B17</f>
        <v>122</v>
      </c>
      <c r="C17" s="3">
        <f>'Circuit 6 Data FY 17-18'!C17+'Circuit 9 OS Data FY 17-18'!C17+'Circuit 10 Data FY 17-18'!C17+'Circuit 12 Data FY 17-18'!C17+'Circuit 13 Data FY 17-18'!C17+'Circuit 18 Data FY 17-18'!C17</f>
        <v>74</v>
      </c>
      <c r="D17" s="3">
        <f>'Circuit 6 Data FY 17-18'!D17+'Circuit 9 OS Data FY 17-18'!D17+'Circuit 10 Data FY 17-18'!D17+'Circuit 12 Data FY 17-18'!D17+'Circuit 13 Data FY 17-18'!D17+'Circuit 18 Data FY 17-18'!D17</f>
        <v>70</v>
      </c>
      <c r="E17" s="3">
        <f>'Circuit 6 Data FY 17-18'!E17+'Circuit 9 OS Data FY 17-18'!E17+'Circuit 10 Data FY 17-18'!E17+'Circuit 12 Data FY 17-18'!E17+'Circuit 13 Data FY 17-18'!E17+'Circuit 18 Data FY 17-18'!E17</f>
        <v>56</v>
      </c>
      <c r="F17" s="3">
        <f>'Circuit 6 Data FY 17-18'!F17+'Circuit 9 OS Data FY 17-18'!F17+'Circuit 10 Data FY 17-18'!F17+'Circuit 12 Data FY 17-18'!F17+'Circuit 13 Data FY 17-18'!F17+'Circuit 18 Data FY 17-18'!F17</f>
        <v>94</v>
      </c>
      <c r="G17" s="3">
        <f>'Circuit 6 Data FY 17-18'!G17+'Circuit 9 OS Data FY 17-18'!G17+'Circuit 10 Data FY 17-18'!G17+'Circuit 12 Data FY 17-18'!G17+'Circuit 13 Data FY 17-18'!G17+'Circuit 18 Data FY 17-18'!G17</f>
        <v>61</v>
      </c>
      <c r="H17" s="3">
        <f>'Circuit 6 Data FY 17-18'!H17+'Circuit 9 OS Data FY 17-18'!H17+'Circuit 10 Data FY 17-18'!H17+'Circuit 12 Data FY 17-18'!H17+'Circuit 13 Data FY 17-18'!H17+'Circuit 18 Data FY 17-18'!H17</f>
        <v>97</v>
      </c>
      <c r="I17" s="3">
        <f>'Circuit 6 Data FY 17-18'!I17+'Circuit 9 OS Data FY 17-18'!I17+'Circuit 10 Data FY 17-18'!I17+'Circuit 12 Data FY 17-18'!I17+'Circuit 13 Data FY 17-18'!I17+'Circuit 18 Data FY 17-18'!I17</f>
        <v>24</v>
      </c>
      <c r="J17" s="3">
        <f>'Circuit 6 Data FY 17-18'!J17+'Circuit 9 OS Data FY 17-18'!J17+'Circuit 10 Data FY 17-18'!J17+'Circuit 12 Data FY 17-18'!J17+'Circuit 13 Data FY 17-18'!J17+'Circuit 18 Data FY 17-18'!J17</f>
        <v>90</v>
      </c>
      <c r="K17" s="3">
        <f>'Circuit 6 Data FY 17-18'!K17+'Circuit 9 OS Data FY 17-18'!K17+'Circuit 10 Data FY 17-18'!K17+'Circuit 12 Data FY 17-18'!K17+'Circuit 13 Data FY 17-18'!K17+'Circuit 18 Data FY 17-18'!K17</f>
        <v>92</v>
      </c>
      <c r="L17" s="3">
        <f>'Circuit 6 Data FY 17-18'!L17+'Circuit 9 OS Data FY 17-18'!L17+'Circuit 10 Data FY 17-18'!L17+'Circuit 12 Data FY 17-18'!L17+'Circuit 13 Data FY 17-18'!L17+'Circuit 18 Data FY 17-18'!L17</f>
        <v>28</v>
      </c>
      <c r="M17" s="3">
        <f>'Circuit 6 Data FY 17-18'!M17+'Circuit 9 OS Data FY 17-18'!M17+'Circuit 10 Data FY 17-18'!M17+'Circuit 12 Data FY 17-18'!M17+'Circuit 13 Data FY 17-18'!M17+'Circuit 18 Data FY 17-18'!M17</f>
        <v>58</v>
      </c>
    </row>
    <row r="18" spans="1:13" x14ac:dyDescent="0.25">
      <c r="A18" s="2" t="s">
        <v>5</v>
      </c>
      <c r="B18" s="3">
        <f>'Circuit 6 Data FY 17-18'!B18+'Circuit 9 OS Data FY 17-18'!B18+'Circuit 10 Data FY 17-18'!B18+'Circuit 12 Data FY 17-18'!B18+'Circuit 13 Data FY 17-18'!B18+'Circuit 18 Data FY 17-18'!B18</f>
        <v>82</v>
      </c>
      <c r="C18" s="3">
        <f>'Circuit 6 Data FY 17-18'!C18+'Circuit 9 OS Data FY 17-18'!C18+'Circuit 10 Data FY 17-18'!C18+'Circuit 12 Data FY 17-18'!C18+'Circuit 13 Data FY 17-18'!C18+'Circuit 18 Data FY 17-18'!C18</f>
        <v>53</v>
      </c>
      <c r="D18" s="3">
        <f>'Circuit 6 Data FY 17-18'!D18+'Circuit 9 OS Data FY 17-18'!D18+'Circuit 10 Data FY 17-18'!D18+'Circuit 12 Data FY 17-18'!D18+'Circuit 13 Data FY 17-18'!D18+'Circuit 18 Data FY 17-18'!D18</f>
        <v>59</v>
      </c>
      <c r="E18" s="3">
        <f>'Circuit 6 Data FY 17-18'!E18+'Circuit 9 OS Data FY 17-18'!E18+'Circuit 10 Data FY 17-18'!E18+'Circuit 12 Data FY 17-18'!E18+'Circuit 13 Data FY 17-18'!E18+'Circuit 18 Data FY 17-18'!E18</f>
        <v>58</v>
      </c>
      <c r="F18" s="3">
        <f>'Circuit 6 Data FY 17-18'!F18+'Circuit 9 OS Data FY 17-18'!F18+'Circuit 10 Data FY 17-18'!F18+'Circuit 12 Data FY 17-18'!F18+'Circuit 13 Data FY 17-18'!F18+'Circuit 18 Data FY 17-18'!F18</f>
        <v>59</v>
      </c>
      <c r="G18" s="3">
        <f>'Circuit 6 Data FY 17-18'!G18+'Circuit 9 OS Data FY 17-18'!G18+'Circuit 10 Data FY 17-18'!G18+'Circuit 12 Data FY 17-18'!G18+'Circuit 13 Data FY 17-18'!G18+'Circuit 18 Data FY 17-18'!G18</f>
        <v>74</v>
      </c>
      <c r="H18" s="3">
        <f>'Circuit 6 Data FY 17-18'!H18+'Circuit 9 OS Data FY 17-18'!H18+'Circuit 10 Data FY 17-18'!H18+'Circuit 12 Data FY 17-18'!H18+'Circuit 13 Data FY 17-18'!H18+'Circuit 18 Data FY 17-18'!H18</f>
        <v>67</v>
      </c>
      <c r="I18" s="3">
        <f>'Circuit 6 Data FY 17-18'!I18+'Circuit 9 OS Data FY 17-18'!I18+'Circuit 10 Data FY 17-18'!I18+'Circuit 12 Data FY 17-18'!I18+'Circuit 13 Data FY 17-18'!I18+'Circuit 18 Data FY 17-18'!I18</f>
        <v>57</v>
      </c>
      <c r="J18" s="3">
        <f>'Circuit 6 Data FY 17-18'!J18+'Circuit 9 OS Data FY 17-18'!J18+'Circuit 10 Data FY 17-18'!J18+'Circuit 12 Data FY 17-18'!J18+'Circuit 13 Data FY 17-18'!J18+'Circuit 18 Data FY 17-18'!J18</f>
        <v>79</v>
      </c>
      <c r="K18" s="3">
        <f>'Circuit 6 Data FY 17-18'!K18+'Circuit 9 OS Data FY 17-18'!K18+'Circuit 10 Data FY 17-18'!K18+'Circuit 12 Data FY 17-18'!K18+'Circuit 13 Data FY 17-18'!K18+'Circuit 18 Data FY 17-18'!K18</f>
        <v>67</v>
      </c>
      <c r="L18" s="3">
        <f>'Circuit 6 Data FY 17-18'!L18+'Circuit 9 OS Data FY 17-18'!L18+'Circuit 10 Data FY 17-18'!L18+'Circuit 12 Data FY 17-18'!L18+'Circuit 13 Data FY 17-18'!L18+'Circuit 18 Data FY 17-18'!L18</f>
        <v>55</v>
      </c>
      <c r="M18" s="3">
        <f>'Circuit 6 Data FY 17-18'!M18+'Circuit 9 OS Data FY 17-18'!M18+'Circuit 10 Data FY 17-18'!M18+'Circuit 12 Data FY 17-18'!M18+'Circuit 13 Data FY 17-18'!M18+'Circuit 18 Data FY 17-18'!M18</f>
        <v>70</v>
      </c>
    </row>
  </sheetData>
  <pageMargins left="0.25" right="0.25" top="1.25" bottom="0.75" header="0.3" footer="0.3"/>
  <pageSetup orientation="landscape" r:id="rId1"/>
  <headerFooter>
    <oddHeader>&amp;C&amp;"-,Bold"Central Region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1" spans="1:14" x14ac:dyDescent="0.25">
      <c r="A1" t="s">
        <v>62</v>
      </c>
    </row>
    <row r="2" spans="1:14" x14ac:dyDescent="0.25">
      <c r="B2" s="2" t="s">
        <v>57</v>
      </c>
      <c r="N2" s="17" t="str">
        <f>'Statewide Charts FY 17-18'!N2</f>
        <v>January 2018</v>
      </c>
    </row>
    <row r="24" spans="2:14" x14ac:dyDescent="0.25">
      <c r="B24" s="2" t="str">
        <f>B2</f>
        <v>Central Region</v>
      </c>
      <c r="N24" s="17" t="str">
        <f>'Statewide Charts FY 17-18'!N2</f>
        <v>January 2018</v>
      </c>
    </row>
    <row r="46" spans="2:14" x14ac:dyDescent="0.25">
      <c r="B46" s="2" t="str">
        <f>B2</f>
        <v>Central Region</v>
      </c>
      <c r="N46" s="17" t="str">
        <f>'Statewide Charts FY 17-18'!N2</f>
        <v>January 2018</v>
      </c>
    </row>
  </sheetData>
  <pageMargins left="0.7" right="0.7" top="0.75" bottom="0.75" header="0.3" footer="0.3"/>
  <pageSetup scale="6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M18"/>
  <sheetViews>
    <sheetView view="pageLayout" zoomScaleNormal="100" workbookViewId="0">
      <selection activeCell="M2" sqref="M2"/>
    </sheetView>
  </sheetViews>
  <sheetFormatPr defaultColWidth="9.140625" defaultRowHeight="15" x14ac:dyDescent="0.25"/>
  <cols>
    <col min="1" max="1" width="43.7109375" bestFit="1" customWidth="1"/>
    <col min="2" max="2" width="6.85546875" bestFit="1" customWidth="1"/>
    <col min="3" max="3" width="7.28515625" bestFit="1" customWidth="1"/>
    <col min="4" max="4" width="6.85546875" bestFit="1" customWidth="1"/>
    <col min="5" max="5" width="7.5703125" bestFit="1" customWidth="1"/>
    <col min="6" max="6" width="6.7109375" bestFit="1" customWidth="1"/>
    <col min="7" max="7" width="6.5703125" bestFit="1" customWidth="1"/>
    <col min="8" max="8" width="7.140625" bestFit="1" customWidth="1"/>
    <col min="9" max="13" width="7.140625" customWidth="1"/>
  </cols>
  <sheetData>
    <row r="1" spans="1:13" x14ac:dyDescent="0.25">
      <c r="A1" s="2"/>
      <c r="B1" s="1">
        <v>42767</v>
      </c>
      <c r="C1" s="1">
        <v>42795</v>
      </c>
      <c r="D1" s="1">
        <v>42826</v>
      </c>
      <c r="E1" s="1">
        <v>42856</v>
      </c>
      <c r="F1" s="1">
        <v>42887</v>
      </c>
      <c r="G1" s="1">
        <v>42917</v>
      </c>
      <c r="H1" s="1">
        <v>42948</v>
      </c>
      <c r="I1" s="1">
        <v>42979</v>
      </c>
      <c r="J1" s="1">
        <v>43009</v>
      </c>
      <c r="K1" s="1">
        <v>43040</v>
      </c>
      <c r="L1" s="1">
        <v>43070</v>
      </c>
      <c r="M1" s="1">
        <v>43101</v>
      </c>
    </row>
    <row r="2" spans="1:13" x14ac:dyDescent="0.25">
      <c r="A2" s="2" t="s">
        <v>31</v>
      </c>
      <c r="B2" s="3">
        <f>'Circuit 11 Data FY 17-18'!B2+'Circuit 15 Data FY 17-18'!B2+'Circuit 16 Data FY 17-18'!B2+'Circuit 17 Data FY 17-18'!B2+'Circuit 19 Data FY 17-18'!B2+'Circuit 20 Data FY 17-18'!B2</f>
        <v>10469</v>
      </c>
      <c r="C2" s="3">
        <f>'Circuit 11 Data FY 17-18'!C2+'Circuit 15 Data FY 17-18'!C2+'Circuit 16 Data FY 17-18'!C2+'Circuit 17 Data FY 17-18'!C2+'Circuit 19 Data FY 17-18'!C2+'Circuit 20 Data FY 17-18'!C2</f>
        <v>10365</v>
      </c>
      <c r="D2" s="3">
        <f>'Circuit 11 Data FY 17-18'!D2+'Circuit 15 Data FY 17-18'!D2+'Circuit 16 Data FY 17-18'!D2+'Circuit 17 Data FY 17-18'!D2+'Circuit 19 Data FY 17-18'!D2+'Circuit 20 Data FY 17-18'!D2</f>
        <v>10395</v>
      </c>
      <c r="E2" s="3">
        <f>'Circuit 11 Data FY 17-18'!E2+'Circuit 15 Data FY 17-18'!E2+'Circuit 16 Data FY 17-18'!E2+'Circuit 17 Data FY 17-18'!E2+'Circuit 19 Data FY 17-18'!E2+'Circuit 20 Data FY 17-18'!E2</f>
        <v>10466</v>
      </c>
      <c r="F2" s="3">
        <f>'Circuit 11 Data FY 17-18'!F2+'Circuit 15 Data FY 17-18'!F2+'Circuit 16 Data FY 17-18'!F2+'Circuit 17 Data FY 17-18'!F2+'Circuit 19 Data FY 17-18'!F2+'Circuit 20 Data FY 17-18'!F2</f>
        <v>10389</v>
      </c>
      <c r="G2" s="3">
        <f>'Circuit 11 Data FY 17-18'!G2+'Circuit 15 Data FY 17-18'!G2+'Circuit 16 Data FY 17-18'!G2+'Circuit 17 Data FY 17-18'!G2+'Circuit 19 Data FY 17-18'!G2+'Circuit 20 Data FY 17-18'!G2</f>
        <v>10400</v>
      </c>
      <c r="H2" s="3">
        <f>'Circuit 11 Data FY 17-18'!H2+'Circuit 15 Data FY 17-18'!H2+'Circuit 16 Data FY 17-18'!H2+'Circuit 17 Data FY 17-18'!H2+'Circuit 19 Data FY 17-18'!H2+'Circuit 20 Data FY 17-18'!H2</f>
        <v>10537</v>
      </c>
      <c r="I2" s="3">
        <f>'Circuit 11 Data FY 17-18'!I2+'Circuit 15 Data FY 17-18'!I2+'Circuit 16 Data FY 17-18'!I2+'Circuit 17 Data FY 17-18'!I2+'Circuit 19 Data FY 17-18'!I2+'Circuit 20 Data FY 17-18'!I2</f>
        <v>10572</v>
      </c>
      <c r="J2" s="3">
        <f>'Circuit 11 Data FY 17-18'!J2+'Circuit 15 Data FY 17-18'!J2+'Circuit 16 Data FY 17-18'!J2+'Circuit 17 Data FY 17-18'!J2+'Circuit 19 Data FY 17-18'!J2+'Circuit 20 Data FY 17-18'!J2</f>
        <v>10540</v>
      </c>
      <c r="K2" s="3">
        <f>'Circuit 11 Data FY 17-18'!K2+'Circuit 15 Data FY 17-18'!K2+'Circuit 16 Data FY 17-18'!K2+'Circuit 17 Data FY 17-18'!K2+'Circuit 19 Data FY 17-18'!K2+'Circuit 20 Data FY 17-18'!K2</f>
        <v>10288</v>
      </c>
      <c r="L2" s="3">
        <f>'Circuit 11 Data FY 17-18'!L2+'Circuit 15 Data FY 17-18'!L2+'Circuit 16 Data FY 17-18'!L2+'Circuit 17 Data FY 17-18'!L2+'Circuit 19 Data FY 17-18'!L2+'Circuit 20 Data FY 17-18'!L2</f>
        <v>10274</v>
      </c>
      <c r="M2" s="3">
        <f>'Circuit 11 Data FY 17-18'!M2+'Circuit 15 Data FY 17-18'!M2+'Circuit 16 Data FY 17-18'!M2+'Circuit 17 Data FY 17-18'!M2+'Circuit 19 Data FY 17-18'!M2+'Circuit 20 Data FY 17-18'!M2</f>
        <v>10115</v>
      </c>
    </row>
    <row r="3" spans="1:13" x14ac:dyDescent="0.25">
      <c r="A3" s="2" t="s">
        <v>0</v>
      </c>
      <c r="B3" s="3">
        <f>'Circuit 11 Data FY 17-18'!B3+'Circuit 15 Data FY 17-18'!B3+'Circuit 16 Data FY 17-18'!B3+'Circuit 17 Data FY 17-18'!B3+'Circuit 19 Data FY 17-18'!B3+'Circuit 20 Data FY 17-18'!B3</f>
        <v>8026</v>
      </c>
      <c r="C3" s="3">
        <f>'Circuit 11 Data FY 17-18'!C3+'Circuit 15 Data FY 17-18'!C3+'Circuit 16 Data FY 17-18'!C3+'Circuit 17 Data FY 17-18'!C3+'Circuit 19 Data FY 17-18'!C3+'Circuit 20 Data FY 17-18'!C3</f>
        <v>8017</v>
      </c>
      <c r="D3" s="3">
        <f>'Circuit 11 Data FY 17-18'!D3+'Circuit 15 Data FY 17-18'!D3+'Circuit 16 Data FY 17-18'!D3+'Circuit 17 Data FY 17-18'!D3+'Circuit 19 Data FY 17-18'!D3+'Circuit 20 Data FY 17-18'!D3</f>
        <v>8045</v>
      </c>
      <c r="E3" s="3">
        <f>'Circuit 11 Data FY 17-18'!E3+'Circuit 15 Data FY 17-18'!E3+'Circuit 16 Data FY 17-18'!E3+'Circuit 17 Data FY 17-18'!E3+'Circuit 19 Data FY 17-18'!E3+'Circuit 20 Data FY 17-18'!E3</f>
        <v>8113</v>
      </c>
      <c r="F3" s="3">
        <f>'Circuit 11 Data FY 17-18'!F3+'Circuit 15 Data FY 17-18'!F3+'Circuit 16 Data FY 17-18'!F3+'Circuit 17 Data FY 17-18'!F3+'Circuit 19 Data FY 17-18'!F3+'Circuit 20 Data FY 17-18'!F3</f>
        <v>8087</v>
      </c>
      <c r="G3" s="3">
        <f>'Circuit 11 Data FY 17-18'!G3+'Circuit 15 Data FY 17-18'!G3+'Circuit 16 Data FY 17-18'!G3+'Circuit 17 Data FY 17-18'!G3+'Circuit 19 Data FY 17-18'!G3+'Circuit 20 Data FY 17-18'!G3</f>
        <v>8095</v>
      </c>
      <c r="H3" s="3">
        <f>'Circuit 11 Data FY 17-18'!H3+'Circuit 15 Data FY 17-18'!H3+'Circuit 16 Data FY 17-18'!H3+'Circuit 17 Data FY 17-18'!H3+'Circuit 19 Data FY 17-18'!H3+'Circuit 20 Data FY 17-18'!H3</f>
        <v>8248</v>
      </c>
      <c r="I3" s="3">
        <f>'Circuit 11 Data FY 17-18'!I3+'Circuit 15 Data FY 17-18'!I3+'Circuit 16 Data FY 17-18'!I3+'Circuit 17 Data FY 17-18'!I3+'Circuit 19 Data FY 17-18'!I3+'Circuit 20 Data FY 17-18'!I3</f>
        <v>8260</v>
      </c>
      <c r="J3" s="3">
        <f>'Circuit 11 Data FY 17-18'!J3+'Circuit 15 Data FY 17-18'!J3+'Circuit 16 Data FY 17-18'!J3+'Circuit 17 Data FY 17-18'!J3+'Circuit 19 Data FY 17-18'!J3+'Circuit 20 Data FY 17-18'!J3</f>
        <v>8313</v>
      </c>
      <c r="K3" s="3">
        <f>'Circuit 11 Data FY 17-18'!K3+'Circuit 15 Data FY 17-18'!K3+'Circuit 16 Data FY 17-18'!K3+'Circuit 17 Data FY 17-18'!K3+'Circuit 19 Data FY 17-18'!K3+'Circuit 20 Data FY 17-18'!K3</f>
        <v>8220</v>
      </c>
      <c r="L3" s="3">
        <f>'Circuit 11 Data FY 17-18'!L3+'Circuit 15 Data FY 17-18'!L3+'Circuit 16 Data FY 17-18'!L3+'Circuit 17 Data FY 17-18'!L3+'Circuit 19 Data FY 17-18'!L3+'Circuit 20 Data FY 17-18'!L3</f>
        <v>8243</v>
      </c>
      <c r="M3" s="3">
        <f>'Circuit 11 Data FY 17-18'!M3+'Circuit 15 Data FY 17-18'!M3+'Circuit 16 Data FY 17-18'!M3+'Circuit 17 Data FY 17-18'!M3+'Circuit 19 Data FY 17-18'!M3+'Circuit 20 Data FY 17-18'!M3</f>
        <v>8246</v>
      </c>
    </row>
    <row r="4" spans="1:13" x14ac:dyDescent="0.25">
      <c r="A4" s="2" t="s">
        <v>1</v>
      </c>
      <c r="B4" s="3">
        <f>'Circuit 11 Data FY 17-18'!B4+'Circuit 15 Data FY 17-18'!B4+'Circuit 16 Data FY 17-18'!B4+'Circuit 17 Data FY 17-18'!B4+'Circuit 19 Data FY 17-18'!B4+'Circuit 20 Data FY 17-18'!B4</f>
        <v>5017</v>
      </c>
      <c r="C4" s="3">
        <f>'Circuit 11 Data FY 17-18'!C4+'Circuit 15 Data FY 17-18'!C4+'Circuit 16 Data FY 17-18'!C4+'Circuit 17 Data FY 17-18'!C4+'Circuit 19 Data FY 17-18'!C4+'Circuit 20 Data FY 17-18'!C4</f>
        <v>4885</v>
      </c>
      <c r="D4" s="3">
        <f>'Circuit 11 Data FY 17-18'!D4+'Circuit 15 Data FY 17-18'!D4+'Circuit 16 Data FY 17-18'!D4+'Circuit 17 Data FY 17-18'!D4+'Circuit 19 Data FY 17-18'!D4+'Circuit 20 Data FY 17-18'!D4</f>
        <v>4875</v>
      </c>
      <c r="E4" s="3">
        <f>'Circuit 11 Data FY 17-18'!E4+'Circuit 15 Data FY 17-18'!E4+'Circuit 16 Data FY 17-18'!E4+'Circuit 17 Data FY 17-18'!E4+'Circuit 19 Data FY 17-18'!E4+'Circuit 20 Data FY 17-18'!E4</f>
        <v>4917</v>
      </c>
      <c r="F4" s="3">
        <f>'Circuit 11 Data FY 17-18'!F4+'Circuit 15 Data FY 17-18'!F4+'Circuit 16 Data FY 17-18'!F4+'Circuit 17 Data FY 17-18'!F4+'Circuit 19 Data FY 17-18'!F4+'Circuit 20 Data FY 17-18'!F4</f>
        <v>4856</v>
      </c>
      <c r="G4" s="3">
        <f>'Circuit 11 Data FY 17-18'!G4+'Circuit 15 Data FY 17-18'!G4+'Circuit 16 Data FY 17-18'!G4+'Circuit 17 Data FY 17-18'!G4+'Circuit 19 Data FY 17-18'!G4+'Circuit 20 Data FY 17-18'!G4</f>
        <v>4859</v>
      </c>
      <c r="H4" s="3">
        <f>'Circuit 11 Data FY 17-18'!H4+'Circuit 15 Data FY 17-18'!H4+'Circuit 16 Data FY 17-18'!H4+'Circuit 17 Data FY 17-18'!H4+'Circuit 19 Data FY 17-18'!H4+'Circuit 20 Data FY 17-18'!H4</f>
        <v>5004</v>
      </c>
      <c r="I4" s="3">
        <f>'Circuit 11 Data FY 17-18'!I4+'Circuit 15 Data FY 17-18'!I4+'Circuit 16 Data FY 17-18'!I4+'Circuit 17 Data FY 17-18'!I4+'Circuit 19 Data FY 17-18'!I4+'Circuit 20 Data FY 17-18'!I4</f>
        <v>4962</v>
      </c>
      <c r="J4" s="3">
        <f>'Circuit 11 Data FY 17-18'!J4+'Circuit 15 Data FY 17-18'!J4+'Circuit 16 Data FY 17-18'!J4+'Circuit 17 Data FY 17-18'!J4+'Circuit 19 Data FY 17-18'!J4+'Circuit 20 Data FY 17-18'!J4</f>
        <v>5096</v>
      </c>
      <c r="K4" s="3">
        <f>'Circuit 11 Data FY 17-18'!K4+'Circuit 15 Data FY 17-18'!K4+'Circuit 16 Data FY 17-18'!K4+'Circuit 17 Data FY 17-18'!K4+'Circuit 19 Data FY 17-18'!K4+'Circuit 20 Data FY 17-18'!K4</f>
        <v>5062</v>
      </c>
      <c r="L4" s="3">
        <f>'Circuit 11 Data FY 17-18'!L4+'Circuit 15 Data FY 17-18'!L4+'Circuit 16 Data FY 17-18'!L4+'Circuit 17 Data FY 17-18'!L4+'Circuit 19 Data FY 17-18'!L4+'Circuit 20 Data FY 17-18'!L4</f>
        <v>5010</v>
      </c>
      <c r="M4" s="3">
        <f>'Circuit 11 Data FY 17-18'!M4+'Circuit 15 Data FY 17-18'!M4+'Circuit 16 Data FY 17-18'!M4+'Circuit 17 Data FY 17-18'!M4+'Circuit 19 Data FY 17-18'!M4+'Circuit 20 Data FY 17-18'!M4</f>
        <v>5055</v>
      </c>
    </row>
    <row r="5" spans="1:13" x14ac:dyDescent="0.25">
      <c r="A5" s="2" t="s">
        <v>6</v>
      </c>
      <c r="B5" s="3">
        <f>'Circuit 11 Data FY 17-18'!B5+'Circuit 15 Data FY 17-18'!B5+'Circuit 16 Data FY 17-18'!B5+'Circuit 17 Data FY 17-18'!B5+'Circuit 19 Data FY 17-18'!B5+'Circuit 20 Data FY 17-18'!B5</f>
        <v>2973</v>
      </c>
      <c r="C5" s="3">
        <f>'Circuit 11 Data FY 17-18'!C5+'Circuit 15 Data FY 17-18'!C5+'Circuit 16 Data FY 17-18'!C5+'Circuit 17 Data FY 17-18'!C5+'Circuit 19 Data FY 17-18'!C5+'Circuit 20 Data FY 17-18'!C5</f>
        <v>3069</v>
      </c>
      <c r="D5" s="3">
        <f>'Circuit 11 Data FY 17-18'!D5+'Circuit 15 Data FY 17-18'!D5+'Circuit 16 Data FY 17-18'!D5+'Circuit 17 Data FY 17-18'!D5+'Circuit 19 Data FY 17-18'!D5+'Circuit 20 Data FY 17-18'!D5</f>
        <v>3130</v>
      </c>
      <c r="E5" s="3">
        <f>'Circuit 11 Data FY 17-18'!E5+'Circuit 15 Data FY 17-18'!E5+'Circuit 16 Data FY 17-18'!E5+'Circuit 17 Data FY 17-18'!E5+'Circuit 19 Data FY 17-18'!E5+'Circuit 20 Data FY 17-18'!E5</f>
        <v>3149</v>
      </c>
      <c r="F5" s="3">
        <f>'Circuit 11 Data FY 17-18'!F5+'Circuit 15 Data FY 17-18'!F5+'Circuit 16 Data FY 17-18'!F5+'Circuit 17 Data FY 17-18'!F5+'Circuit 19 Data FY 17-18'!F5+'Circuit 20 Data FY 17-18'!F5</f>
        <v>3177</v>
      </c>
      <c r="G5" s="3">
        <f>'Circuit 11 Data FY 17-18'!G5+'Circuit 15 Data FY 17-18'!G5+'Circuit 16 Data FY 17-18'!G5+'Circuit 17 Data FY 17-18'!G5+'Circuit 19 Data FY 17-18'!G5+'Circuit 20 Data FY 17-18'!G5</f>
        <v>3181</v>
      </c>
      <c r="H5" s="3">
        <f>'Circuit 11 Data FY 17-18'!H5+'Circuit 15 Data FY 17-18'!H5+'Circuit 16 Data FY 17-18'!H5+'Circuit 17 Data FY 17-18'!H5+'Circuit 19 Data FY 17-18'!H5+'Circuit 20 Data FY 17-18'!H5</f>
        <v>3195</v>
      </c>
      <c r="I5" s="3">
        <f>'Circuit 11 Data FY 17-18'!I5+'Circuit 15 Data FY 17-18'!I5+'Circuit 16 Data FY 17-18'!I5+'Circuit 17 Data FY 17-18'!I5+'Circuit 19 Data FY 17-18'!I5+'Circuit 20 Data FY 17-18'!I5</f>
        <v>3243</v>
      </c>
      <c r="J5" s="3">
        <f>'Circuit 11 Data FY 17-18'!J5+'Circuit 15 Data FY 17-18'!J5+'Circuit 16 Data FY 17-18'!J5+'Circuit 17 Data FY 17-18'!J5+'Circuit 19 Data FY 17-18'!J5+'Circuit 20 Data FY 17-18'!J5</f>
        <v>3175</v>
      </c>
      <c r="K5" s="3">
        <f>'Circuit 11 Data FY 17-18'!K5+'Circuit 15 Data FY 17-18'!K5+'Circuit 16 Data FY 17-18'!K5+'Circuit 17 Data FY 17-18'!K5+'Circuit 19 Data FY 17-18'!K5+'Circuit 20 Data FY 17-18'!K5</f>
        <v>3111</v>
      </c>
      <c r="L5" s="3">
        <f>'Circuit 11 Data FY 17-18'!L5+'Circuit 15 Data FY 17-18'!L5+'Circuit 16 Data FY 17-18'!L5+'Circuit 17 Data FY 17-18'!L5+'Circuit 19 Data FY 17-18'!L5+'Circuit 20 Data FY 17-18'!L5</f>
        <v>3166</v>
      </c>
      <c r="M5" s="3">
        <f>'Circuit 11 Data FY 17-18'!M5+'Circuit 15 Data FY 17-18'!M5+'Circuit 16 Data FY 17-18'!M5+'Circuit 17 Data FY 17-18'!M5+'Circuit 19 Data FY 17-18'!M5+'Circuit 20 Data FY 17-18'!M5</f>
        <v>3120</v>
      </c>
    </row>
    <row r="6" spans="1:13" x14ac:dyDescent="0.25">
      <c r="A6" s="2" t="s">
        <v>7</v>
      </c>
      <c r="B6" s="3">
        <f>'Circuit 11 Data FY 17-18'!B6+'Circuit 15 Data FY 17-18'!B6+'Circuit 16 Data FY 17-18'!B6+'Circuit 17 Data FY 17-18'!B6+'Circuit 19 Data FY 17-18'!B6+'Circuit 20 Data FY 17-18'!B6</f>
        <v>36</v>
      </c>
      <c r="C6" s="3">
        <f>'Circuit 11 Data FY 17-18'!C6+'Circuit 15 Data FY 17-18'!C6+'Circuit 16 Data FY 17-18'!C6+'Circuit 17 Data FY 17-18'!C6+'Circuit 19 Data FY 17-18'!C6+'Circuit 20 Data FY 17-18'!C6</f>
        <v>63</v>
      </c>
      <c r="D6" s="3">
        <f>'Circuit 11 Data FY 17-18'!D6+'Circuit 15 Data FY 17-18'!D6+'Circuit 16 Data FY 17-18'!D6+'Circuit 17 Data FY 17-18'!D6+'Circuit 19 Data FY 17-18'!D6+'Circuit 20 Data FY 17-18'!D6</f>
        <v>40</v>
      </c>
      <c r="E6" s="3">
        <f>'Circuit 11 Data FY 17-18'!E6+'Circuit 15 Data FY 17-18'!E6+'Circuit 16 Data FY 17-18'!E6+'Circuit 17 Data FY 17-18'!E6+'Circuit 19 Data FY 17-18'!E6+'Circuit 20 Data FY 17-18'!E6</f>
        <v>47</v>
      </c>
      <c r="F6" s="3">
        <f>'Circuit 11 Data FY 17-18'!F6+'Circuit 15 Data FY 17-18'!F6+'Circuit 16 Data FY 17-18'!F6+'Circuit 17 Data FY 17-18'!F6+'Circuit 19 Data FY 17-18'!F6+'Circuit 20 Data FY 17-18'!F6</f>
        <v>54</v>
      </c>
      <c r="G6" s="3">
        <f>'Circuit 11 Data FY 17-18'!G6+'Circuit 15 Data FY 17-18'!G6+'Circuit 16 Data FY 17-18'!G6+'Circuit 17 Data FY 17-18'!G6+'Circuit 19 Data FY 17-18'!G6+'Circuit 20 Data FY 17-18'!G6</f>
        <v>55</v>
      </c>
      <c r="H6" s="3">
        <f>'Circuit 11 Data FY 17-18'!H6+'Circuit 15 Data FY 17-18'!H6+'Circuit 16 Data FY 17-18'!H6+'Circuit 17 Data FY 17-18'!H6+'Circuit 19 Data FY 17-18'!H6+'Circuit 20 Data FY 17-18'!H6</f>
        <v>49</v>
      </c>
      <c r="I6" s="3">
        <f>'Circuit 11 Data FY 17-18'!I6+'Circuit 15 Data FY 17-18'!I6+'Circuit 16 Data FY 17-18'!I6+'Circuit 17 Data FY 17-18'!I6+'Circuit 19 Data FY 17-18'!I6+'Circuit 20 Data FY 17-18'!I6</f>
        <v>55</v>
      </c>
      <c r="J6" s="3">
        <f>'Circuit 11 Data FY 17-18'!J6+'Circuit 15 Data FY 17-18'!J6+'Circuit 16 Data FY 17-18'!J6+'Circuit 17 Data FY 17-18'!J6+'Circuit 19 Data FY 17-18'!J6+'Circuit 20 Data FY 17-18'!J6</f>
        <v>42</v>
      </c>
      <c r="K6" s="3">
        <f>'Circuit 11 Data FY 17-18'!K6+'Circuit 15 Data FY 17-18'!K6+'Circuit 16 Data FY 17-18'!K6+'Circuit 17 Data FY 17-18'!K6+'Circuit 19 Data FY 17-18'!K6+'Circuit 20 Data FY 17-18'!K6</f>
        <v>47</v>
      </c>
      <c r="L6" s="3">
        <f>'Circuit 11 Data FY 17-18'!L6+'Circuit 15 Data FY 17-18'!L6+'Circuit 16 Data FY 17-18'!L6+'Circuit 17 Data FY 17-18'!L6+'Circuit 19 Data FY 17-18'!L6+'Circuit 20 Data FY 17-18'!L6</f>
        <v>67</v>
      </c>
      <c r="M6" s="3">
        <f>'Circuit 11 Data FY 17-18'!M6+'Circuit 15 Data FY 17-18'!M6+'Circuit 16 Data FY 17-18'!M6+'Circuit 17 Data FY 17-18'!M6+'Circuit 19 Data FY 17-18'!M6+'Circuit 20 Data FY 17-18'!M6</f>
        <v>71</v>
      </c>
    </row>
    <row r="7" spans="1:13" x14ac:dyDescent="0.25">
      <c r="A7" s="2"/>
    </row>
    <row r="8" spans="1:13" x14ac:dyDescent="0.25">
      <c r="A8" s="2"/>
      <c r="B8" s="1">
        <v>42767</v>
      </c>
      <c r="C8" s="1">
        <v>42795</v>
      </c>
      <c r="D8" s="1">
        <v>42826</v>
      </c>
      <c r="E8" s="1">
        <v>42856</v>
      </c>
      <c r="F8" s="1">
        <v>42887</v>
      </c>
      <c r="G8" s="1">
        <v>42917</v>
      </c>
      <c r="H8" s="1">
        <v>42948</v>
      </c>
      <c r="I8" s="1">
        <v>42979</v>
      </c>
      <c r="J8" s="1">
        <v>43009</v>
      </c>
      <c r="K8" s="1">
        <v>43040</v>
      </c>
      <c r="L8" s="1">
        <v>43070</v>
      </c>
      <c r="M8" s="1">
        <v>43101</v>
      </c>
    </row>
    <row r="9" spans="1:13" x14ac:dyDescent="0.25">
      <c r="A9" s="2" t="s">
        <v>2</v>
      </c>
      <c r="B9" s="3">
        <f>'Circuit 11 Data FY 17-18'!B9+'Circuit 15 Data FY 17-18'!B9+'Circuit 16 Data FY 17-18'!B9+'Circuit 17 Data FY 17-18'!B9+'Circuit 19 Data FY 17-18'!B9+'Circuit 20 Data FY 17-18'!B9</f>
        <v>3155</v>
      </c>
      <c r="C9" s="3">
        <f>'Circuit 11 Data FY 17-18'!C9+'Circuit 15 Data FY 17-18'!C9+'Circuit 16 Data FY 17-18'!C9+'Circuit 17 Data FY 17-18'!C9+'Circuit 19 Data FY 17-18'!C9+'Circuit 20 Data FY 17-18'!C9</f>
        <v>3222</v>
      </c>
      <c r="D9" s="3">
        <f>'Circuit 11 Data FY 17-18'!D9+'Circuit 15 Data FY 17-18'!D9+'Circuit 16 Data FY 17-18'!D9+'Circuit 17 Data FY 17-18'!D9+'Circuit 19 Data FY 17-18'!D9+'Circuit 20 Data FY 17-18'!D9</f>
        <v>3214</v>
      </c>
      <c r="E9" s="3">
        <f>'Circuit 11 Data FY 17-18'!E9+'Circuit 15 Data FY 17-18'!E9+'Circuit 16 Data FY 17-18'!E9+'Circuit 17 Data FY 17-18'!E9+'Circuit 19 Data FY 17-18'!E9+'Circuit 20 Data FY 17-18'!E9</f>
        <v>3240</v>
      </c>
      <c r="F9" s="3">
        <f>'Circuit 11 Data FY 17-18'!F9+'Circuit 15 Data FY 17-18'!F9+'Circuit 16 Data FY 17-18'!F9+'Circuit 17 Data FY 17-18'!F9+'Circuit 19 Data FY 17-18'!F9+'Circuit 20 Data FY 17-18'!F9</f>
        <v>3237</v>
      </c>
      <c r="G9" s="3">
        <f>'Circuit 11 Data FY 17-18'!G9+'Circuit 15 Data FY 17-18'!G9+'Circuit 16 Data FY 17-18'!G9+'Circuit 17 Data FY 17-18'!G9+'Circuit 19 Data FY 17-18'!G9+'Circuit 20 Data FY 17-18'!G9</f>
        <v>3254</v>
      </c>
      <c r="H9" s="3">
        <f>'Circuit 11 Data FY 17-18'!H9+'Circuit 15 Data FY 17-18'!H9+'Circuit 16 Data FY 17-18'!H9+'Circuit 17 Data FY 17-18'!H9+'Circuit 19 Data FY 17-18'!H9+'Circuit 20 Data FY 17-18'!H9</f>
        <v>3273</v>
      </c>
      <c r="I9" s="3">
        <f>'Circuit 11 Data FY 17-18'!I9+'Circuit 15 Data FY 17-18'!I9+'Circuit 16 Data FY 17-18'!I9+'Circuit 17 Data FY 17-18'!I9+'Circuit 19 Data FY 17-18'!I9+'Circuit 20 Data FY 17-18'!I9</f>
        <v>3251</v>
      </c>
      <c r="J9" s="3">
        <f>'Circuit 11 Data FY 17-18'!J9+'Circuit 15 Data FY 17-18'!J9+'Circuit 16 Data FY 17-18'!J9+'Circuit 17 Data FY 17-18'!J9+'Circuit 19 Data FY 17-18'!J9+'Circuit 20 Data FY 17-18'!J9</f>
        <v>3308</v>
      </c>
      <c r="K9" s="3">
        <f>'Circuit 11 Data FY 17-18'!K9+'Circuit 15 Data FY 17-18'!K9+'Circuit 16 Data FY 17-18'!K9+'Circuit 17 Data FY 17-18'!K9+'Circuit 19 Data FY 17-18'!K9+'Circuit 20 Data FY 17-18'!K9</f>
        <v>3303</v>
      </c>
      <c r="L9" s="3">
        <f>'Circuit 11 Data FY 17-18'!L9+'Circuit 15 Data FY 17-18'!L9+'Circuit 16 Data FY 17-18'!L9+'Circuit 17 Data FY 17-18'!L9+'Circuit 19 Data FY 17-18'!L9+'Circuit 20 Data FY 17-18'!L9</f>
        <v>3306</v>
      </c>
      <c r="M9" s="3">
        <f>'Circuit 11 Data FY 17-18'!M9+'Circuit 15 Data FY 17-18'!M9+'Circuit 16 Data FY 17-18'!M9+'Circuit 17 Data FY 17-18'!M9+'Circuit 19 Data FY 17-18'!M9+'Circuit 20 Data FY 17-18'!M9</f>
        <v>3320</v>
      </c>
    </row>
    <row r="10" spans="1:13" x14ac:dyDescent="0.25">
      <c r="A10" s="2" t="s">
        <v>58</v>
      </c>
      <c r="B10" s="3">
        <f>'Circuit 11 Data FY 17-18'!B10+'Circuit 15 Data FY 17-18'!B10+'Circuit 16 Data FY 17-18'!B10+'Circuit 17 Data FY 17-18'!B10+'Circuit 19 Data FY 17-18'!B10+'Circuit 20 Data FY 17-18'!B10</f>
        <v>2925</v>
      </c>
      <c r="C10" s="3">
        <f>'Circuit 11 Data FY 17-18'!C10+'Circuit 15 Data FY 17-18'!C10+'Circuit 16 Data FY 17-18'!C10+'Circuit 17 Data FY 17-18'!C10+'Circuit 19 Data FY 17-18'!C10+'Circuit 20 Data FY 17-18'!C10</f>
        <v>2992</v>
      </c>
      <c r="D10" s="3">
        <f>'Circuit 11 Data FY 17-18'!D10+'Circuit 15 Data FY 17-18'!D10+'Circuit 16 Data FY 17-18'!D10+'Circuit 17 Data FY 17-18'!D10+'Circuit 19 Data FY 17-18'!D10+'Circuit 20 Data FY 17-18'!D10</f>
        <v>2986</v>
      </c>
      <c r="E10" s="3">
        <f>'Circuit 11 Data FY 17-18'!E10+'Circuit 15 Data FY 17-18'!E10+'Circuit 16 Data FY 17-18'!E10+'Circuit 17 Data FY 17-18'!E10+'Circuit 19 Data FY 17-18'!E10+'Circuit 20 Data FY 17-18'!E10</f>
        <v>3013</v>
      </c>
      <c r="F10" s="3">
        <f>'Circuit 11 Data FY 17-18'!F10+'Circuit 15 Data FY 17-18'!F10+'Circuit 16 Data FY 17-18'!F10+'Circuit 17 Data FY 17-18'!F10+'Circuit 19 Data FY 17-18'!F10+'Circuit 20 Data FY 17-18'!F10</f>
        <v>3019</v>
      </c>
      <c r="G10" s="3">
        <f>'Circuit 11 Data FY 17-18'!G10+'Circuit 15 Data FY 17-18'!G10+'Circuit 16 Data FY 17-18'!G10+'Circuit 17 Data FY 17-18'!G10+'Circuit 19 Data FY 17-18'!G10+'Circuit 20 Data FY 17-18'!G10</f>
        <v>3041</v>
      </c>
      <c r="H10" s="3">
        <f>'Circuit 11 Data FY 17-18'!H10+'Circuit 15 Data FY 17-18'!H10+'Circuit 16 Data FY 17-18'!H10+'Circuit 17 Data FY 17-18'!H10+'Circuit 19 Data FY 17-18'!H10+'Circuit 20 Data FY 17-18'!H10</f>
        <v>3058</v>
      </c>
      <c r="I10" s="3">
        <f>'Circuit 11 Data FY 17-18'!I10+'Circuit 15 Data FY 17-18'!I10+'Circuit 16 Data FY 17-18'!I10+'Circuit 17 Data FY 17-18'!I10+'Circuit 19 Data FY 17-18'!I10+'Circuit 20 Data FY 17-18'!I10</f>
        <v>3055</v>
      </c>
      <c r="J10" s="3">
        <f>'Circuit 11 Data FY 17-18'!J10+'Circuit 15 Data FY 17-18'!J10+'Circuit 16 Data FY 17-18'!J10+'Circuit 17 Data FY 17-18'!J10+'Circuit 19 Data FY 17-18'!J10+'Circuit 20 Data FY 17-18'!J10</f>
        <v>3118</v>
      </c>
      <c r="K10" s="3">
        <f>'Circuit 11 Data FY 17-18'!K10+'Circuit 15 Data FY 17-18'!K10+'Circuit 16 Data FY 17-18'!K10+'Circuit 17 Data FY 17-18'!K10+'Circuit 19 Data FY 17-18'!K10+'Circuit 20 Data FY 17-18'!K10</f>
        <v>3132</v>
      </c>
      <c r="L10" s="3">
        <f>'Circuit 11 Data FY 17-18'!L10+'Circuit 15 Data FY 17-18'!L10+'Circuit 16 Data FY 17-18'!L10+'Circuit 17 Data FY 17-18'!L10+'Circuit 19 Data FY 17-18'!L10+'Circuit 20 Data FY 17-18'!L10</f>
        <v>3132</v>
      </c>
      <c r="M10" s="3">
        <f>'Circuit 11 Data FY 17-18'!M10+'Circuit 15 Data FY 17-18'!M10+'Circuit 16 Data FY 17-18'!M10+'Circuit 17 Data FY 17-18'!M10+'Circuit 19 Data FY 17-18'!M10+'Circuit 20 Data FY 17-18'!M10</f>
        <v>3144</v>
      </c>
    </row>
    <row r="11" spans="1:13" x14ac:dyDescent="0.25">
      <c r="A11" s="2" t="s">
        <v>59</v>
      </c>
      <c r="B11" s="3">
        <f>'Circuit 11 Data FY 17-18'!B11+'Circuit 15 Data FY 17-18'!B11+'Circuit 16 Data FY 17-18'!B11+'Circuit 17 Data FY 17-18'!B11+'Circuit 19 Data FY 17-18'!B11+'Circuit 20 Data FY 17-18'!B11</f>
        <v>2204</v>
      </c>
      <c r="C11" s="3">
        <f>'Circuit 11 Data FY 17-18'!C11+'Circuit 15 Data FY 17-18'!C11+'Circuit 16 Data FY 17-18'!C11+'Circuit 17 Data FY 17-18'!C11+'Circuit 19 Data FY 17-18'!C11+'Circuit 20 Data FY 17-18'!C11</f>
        <v>2237</v>
      </c>
      <c r="D11" s="3">
        <f>'Circuit 11 Data FY 17-18'!D11+'Circuit 15 Data FY 17-18'!D11+'Circuit 16 Data FY 17-18'!D11+'Circuit 17 Data FY 17-18'!D11+'Circuit 19 Data FY 17-18'!D11+'Circuit 20 Data FY 17-18'!D11</f>
        <v>2209</v>
      </c>
      <c r="E11" s="3">
        <f>'Circuit 11 Data FY 17-18'!E11+'Circuit 15 Data FY 17-18'!E11+'Circuit 16 Data FY 17-18'!E11+'Circuit 17 Data FY 17-18'!E11+'Circuit 19 Data FY 17-18'!E11+'Circuit 20 Data FY 17-18'!E11</f>
        <v>2237</v>
      </c>
      <c r="F11" s="3">
        <f>'Circuit 11 Data FY 17-18'!F11+'Circuit 15 Data FY 17-18'!F11+'Circuit 16 Data FY 17-18'!F11+'Circuit 17 Data FY 17-18'!F11+'Circuit 19 Data FY 17-18'!F11+'Circuit 20 Data FY 17-18'!F11</f>
        <v>2225</v>
      </c>
      <c r="G11" s="3">
        <f>'Circuit 11 Data FY 17-18'!G11+'Circuit 15 Data FY 17-18'!G11+'Circuit 16 Data FY 17-18'!G11+'Circuit 17 Data FY 17-18'!G11+'Circuit 19 Data FY 17-18'!G11+'Circuit 20 Data FY 17-18'!G11</f>
        <v>2191</v>
      </c>
      <c r="H11" s="3">
        <f>'Circuit 11 Data FY 17-18'!H11+'Circuit 15 Data FY 17-18'!H11+'Circuit 16 Data FY 17-18'!H11+'Circuit 17 Data FY 17-18'!H11+'Circuit 19 Data FY 17-18'!H11+'Circuit 20 Data FY 17-18'!H11</f>
        <v>2221</v>
      </c>
      <c r="I11" s="3">
        <f>'Circuit 11 Data FY 17-18'!I11+'Circuit 15 Data FY 17-18'!I11+'Circuit 16 Data FY 17-18'!I11+'Circuit 17 Data FY 17-18'!I11+'Circuit 19 Data FY 17-18'!I11+'Circuit 20 Data FY 17-18'!I11</f>
        <v>2197</v>
      </c>
      <c r="J11" s="3">
        <f>'Circuit 11 Data FY 17-18'!J11+'Circuit 15 Data FY 17-18'!J11+'Circuit 16 Data FY 17-18'!J11+'Circuit 17 Data FY 17-18'!J11+'Circuit 19 Data FY 17-18'!J11+'Circuit 20 Data FY 17-18'!J11</f>
        <v>2250</v>
      </c>
      <c r="K11" s="3">
        <f>'Circuit 11 Data FY 17-18'!K11+'Circuit 15 Data FY 17-18'!K11+'Circuit 16 Data FY 17-18'!K11+'Circuit 17 Data FY 17-18'!K11+'Circuit 19 Data FY 17-18'!K11+'Circuit 20 Data FY 17-18'!K11</f>
        <v>2264</v>
      </c>
      <c r="L11" s="3">
        <f>'Circuit 11 Data FY 17-18'!L11+'Circuit 15 Data FY 17-18'!L11+'Circuit 16 Data FY 17-18'!L11+'Circuit 17 Data FY 17-18'!L11+'Circuit 19 Data FY 17-18'!L11+'Circuit 20 Data FY 17-18'!L11</f>
        <v>2252</v>
      </c>
      <c r="M11" s="3">
        <f>'Circuit 11 Data FY 17-18'!M11+'Circuit 15 Data FY 17-18'!M11+'Circuit 16 Data FY 17-18'!M11+'Circuit 17 Data FY 17-18'!M11+'Circuit 19 Data FY 17-18'!M11+'Circuit 20 Data FY 17-18'!M11</f>
        <v>2253</v>
      </c>
    </row>
    <row r="12" spans="1:13" x14ac:dyDescent="0.25">
      <c r="A12" s="2" t="s">
        <v>60</v>
      </c>
      <c r="B12" s="3">
        <f>'Circuit 11 Data FY 17-18'!B12+'Circuit 15 Data FY 17-18'!B12+'Circuit 16 Data FY 17-18'!B12+'Circuit 17 Data FY 17-18'!B12+'Circuit 19 Data FY 17-18'!B12+'Circuit 20 Data FY 17-18'!B12</f>
        <v>721</v>
      </c>
      <c r="C12" s="3">
        <f>'Circuit 11 Data FY 17-18'!C12+'Circuit 15 Data FY 17-18'!C12+'Circuit 16 Data FY 17-18'!C12+'Circuit 17 Data FY 17-18'!C12+'Circuit 19 Data FY 17-18'!C12+'Circuit 20 Data FY 17-18'!C12</f>
        <v>755</v>
      </c>
      <c r="D12" s="3">
        <f>'Circuit 11 Data FY 17-18'!D12+'Circuit 15 Data FY 17-18'!D12+'Circuit 16 Data FY 17-18'!D12+'Circuit 17 Data FY 17-18'!D12+'Circuit 19 Data FY 17-18'!D12+'Circuit 20 Data FY 17-18'!D12</f>
        <v>777</v>
      </c>
      <c r="E12" s="3">
        <f>'Circuit 11 Data FY 17-18'!E12+'Circuit 15 Data FY 17-18'!E12+'Circuit 16 Data FY 17-18'!E12+'Circuit 17 Data FY 17-18'!E12+'Circuit 19 Data FY 17-18'!E12+'Circuit 20 Data FY 17-18'!E12</f>
        <v>776</v>
      </c>
      <c r="F12" s="3">
        <f>'Circuit 11 Data FY 17-18'!F12+'Circuit 15 Data FY 17-18'!F12+'Circuit 16 Data FY 17-18'!F12+'Circuit 17 Data FY 17-18'!F12+'Circuit 19 Data FY 17-18'!F12+'Circuit 20 Data FY 17-18'!F12</f>
        <v>794</v>
      </c>
      <c r="G12" s="3">
        <f>'Circuit 11 Data FY 17-18'!G12+'Circuit 15 Data FY 17-18'!G12+'Circuit 16 Data FY 17-18'!G12+'Circuit 17 Data FY 17-18'!G12+'Circuit 19 Data FY 17-18'!G12+'Circuit 20 Data FY 17-18'!G12</f>
        <v>850</v>
      </c>
      <c r="H12" s="3">
        <f>'Circuit 11 Data FY 17-18'!H12+'Circuit 15 Data FY 17-18'!H12+'Circuit 16 Data FY 17-18'!H12+'Circuit 17 Data FY 17-18'!H12+'Circuit 19 Data FY 17-18'!H12+'Circuit 20 Data FY 17-18'!H12</f>
        <v>837</v>
      </c>
      <c r="I12" s="3">
        <f>'Circuit 11 Data FY 17-18'!I12+'Circuit 15 Data FY 17-18'!I12+'Circuit 16 Data FY 17-18'!I12+'Circuit 17 Data FY 17-18'!I12+'Circuit 19 Data FY 17-18'!I12+'Circuit 20 Data FY 17-18'!I12</f>
        <v>858</v>
      </c>
      <c r="J12" s="3">
        <f>'Circuit 11 Data FY 17-18'!J12+'Circuit 15 Data FY 17-18'!J12+'Circuit 16 Data FY 17-18'!J12+'Circuit 17 Data FY 17-18'!J12+'Circuit 19 Data FY 17-18'!J12+'Circuit 20 Data FY 17-18'!J12</f>
        <v>868</v>
      </c>
      <c r="K12" s="3">
        <f>'Circuit 11 Data FY 17-18'!K12+'Circuit 15 Data FY 17-18'!K12+'Circuit 16 Data FY 17-18'!K12+'Circuit 17 Data FY 17-18'!K12+'Circuit 19 Data FY 17-18'!K12+'Circuit 20 Data FY 17-18'!K12</f>
        <v>868</v>
      </c>
      <c r="L12" s="3">
        <f>'Circuit 11 Data FY 17-18'!L12+'Circuit 15 Data FY 17-18'!L12+'Circuit 16 Data FY 17-18'!L12+'Circuit 17 Data FY 17-18'!L12+'Circuit 19 Data FY 17-18'!L12+'Circuit 20 Data FY 17-18'!L12</f>
        <v>880</v>
      </c>
      <c r="M12" s="3">
        <f>'Circuit 11 Data FY 17-18'!M12+'Circuit 15 Data FY 17-18'!M12+'Circuit 16 Data FY 17-18'!M12+'Circuit 17 Data FY 17-18'!M12+'Circuit 19 Data FY 17-18'!M12+'Circuit 20 Data FY 17-18'!M12</f>
        <v>891</v>
      </c>
    </row>
    <row r="13" spans="1:13" x14ac:dyDescent="0.25">
      <c r="A13" s="2" t="s">
        <v>61</v>
      </c>
      <c r="B13" s="3">
        <f>'Circuit 11 Data FY 17-18'!B13+'Circuit 15 Data FY 17-18'!B13+'Circuit 16 Data FY 17-18'!B13+'Circuit 17 Data FY 17-18'!B13+'Circuit 19 Data FY 17-18'!B13+'Circuit 20 Data FY 17-18'!B13</f>
        <v>248</v>
      </c>
      <c r="C13" s="3">
        <f>'Circuit 11 Data FY 17-18'!C13+'Circuit 15 Data FY 17-18'!C13+'Circuit 16 Data FY 17-18'!C13+'Circuit 17 Data FY 17-18'!C13+'Circuit 19 Data FY 17-18'!C13+'Circuit 20 Data FY 17-18'!C13</f>
        <v>259</v>
      </c>
      <c r="D13" s="3">
        <f>'Circuit 11 Data FY 17-18'!D13+'Circuit 15 Data FY 17-18'!D13+'Circuit 16 Data FY 17-18'!D13+'Circuit 17 Data FY 17-18'!D13+'Circuit 19 Data FY 17-18'!D13+'Circuit 20 Data FY 17-18'!D13</f>
        <v>287</v>
      </c>
      <c r="E13" s="3">
        <f>'Circuit 11 Data FY 17-18'!E13+'Circuit 15 Data FY 17-18'!E13+'Circuit 16 Data FY 17-18'!E13+'Circuit 17 Data FY 17-18'!E13+'Circuit 19 Data FY 17-18'!E13+'Circuit 20 Data FY 17-18'!E13</f>
        <v>279</v>
      </c>
      <c r="F13" s="3">
        <f>'Circuit 11 Data FY 17-18'!F13+'Circuit 15 Data FY 17-18'!F13+'Circuit 16 Data FY 17-18'!F13+'Circuit 17 Data FY 17-18'!F13+'Circuit 19 Data FY 17-18'!F13+'Circuit 20 Data FY 17-18'!F13</f>
        <v>306</v>
      </c>
      <c r="G13" s="3">
        <f>'Circuit 11 Data FY 17-18'!G13+'Circuit 15 Data FY 17-18'!G13+'Circuit 16 Data FY 17-18'!G13+'Circuit 17 Data FY 17-18'!G13+'Circuit 19 Data FY 17-18'!G13+'Circuit 20 Data FY 17-18'!G13</f>
        <v>310</v>
      </c>
      <c r="H13" s="3">
        <f>'Circuit 11 Data FY 17-18'!H13+'Circuit 15 Data FY 17-18'!H13+'Circuit 16 Data FY 17-18'!H13+'Circuit 17 Data FY 17-18'!H13+'Circuit 19 Data FY 17-18'!H13+'Circuit 20 Data FY 17-18'!H13</f>
        <v>345</v>
      </c>
      <c r="I13" s="3">
        <f>'Circuit 11 Data FY 17-18'!I13+'Circuit 15 Data FY 17-18'!I13+'Circuit 16 Data FY 17-18'!I13+'Circuit 17 Data FY 17-18'!I13+'Circuit 19 Data FY 17-18'!I13+'Circuit 20 Data FY 17-18'!I13</f>
        <v>375</v>
      </c>
      <c r="J13" s="3">
        <f>'Circuit 11 Data FY 17-18'!J13+'Circuit 15 Data FY 17-18'!J13+'Circuit 16 Data FY 17-18'!J13+'Circuit 17 Data FY 17-18'!J13+'Circuit 19 Data FY 17-18'!J13+'Circuit 20 Data FY 17-18'!J13</f>
        <v>385</v>
      </c>
      <c r="K13" s="3">
        <f>'Circuit 11 Data FY 17-18'!K13+'Circuit 15 Data FY 17-18'!K13+'Circuit 16 Data FY 17-18'!K13+'Circuit 17 Data FY 17-18'!K13+'Circuit 19 Data FY 17-18'!K13+'Circuit 20 Data FY 17-18'!K13</f>
        <v>412</v>
      </c>
      <c r="L13" s="3">
        <f>'Circuit 11 Data FY 17-18'!L13+'Circuit 15 Data FY 17-18'!L13+'Circuit 16 Data FY 17-18'!L13+'Circuit 17 Data FY 17-18'!L13+'Circuit 19 Data FY 17-18'!L13+'Circuit 20 Data FY 17-18'!L13</f>
        <v>436</v>
      </c>
      <c r="M13" s="3">
        <f>'Circuit 11 Data FY 17-18'!M13+'Circuit 15 Data FY 17-18'!M13+'Circuit 16 Data FY 17-18'!M13+'Circuit 17 Data FY 17-18'!M13+'Circuit 19 Data FY 17-18'!M13+'Circuit 20 Data FY 17-18'!M13</f>
        <v>428</v>
      </c>
    </row>
    <row r="14" spans="1:13" x14ac:dyDescent="0.25">
      <c r="A14" s="2" t="s">
        <v>3</v>
      </c>
      <c r="B14" s="3">
        <f>'Circuit 11 Data FY 17-18'!B14+'Circuit 15 Data FY 17-18'!B14+'Circuit 16 Data FY 17-18'!B14+'Circuit 17 Data FY 17-18'!B14+'Circuit 19 Data FY 17-18'!B14+'Circuit 20 Data FY 17-18'!B14</f>
        <v>230</v>
      </c>
      <c r="C14" s="3">
        <f>'Circuit 11 Data FY 17-18'!C14+'Circuit 15 Data FY 17-18'!C14+'Circuit 16 Data FY 17-18'!C14+'Circuit 17 Data FY 17-18'!C14+'Circuit 19 Data FY 17-18'!C14+'Circuit 20 Data FY 17-18'!C14</f>
        <v>230</v>
      </c>
      <c r="D14" s="3">
        <f>'Circuit 11 Data FY 17-18'!D14+'Circuit 15 Data FY 17-18'!D14+'Circuit 16 Data FY 17-18'!D14+'Circuit 17 Data FY 17-18'!D14+'Circuit 19 Data FY 17-18'!D14+'Circuit 20 Data FY 17-18'!D14</f>
        <v>228</v>
      </c>
      <c r="E14" s="3">
        <f>'Circuit 11 Data FY 17-18'!E14+'Circuit 15 Data FY 17-18'!E14+'Circuit 16 Data FY 17-18'!E14+'Circuit 17 Data FY 17-18'!E14+'Circuit 19 Data FY 17-18'!E14+'Circuit 20 Data FY 17-18'!E14</f>
        <v>227</v>
      </c>
      <c r="F14" s="3">
        <f>'Circuit 11 Data FY 17-18'!F14+'Circuit 15 Data FY 17-18'!F14+'Circuit 16 Data FY 17-18'!F14+'Circuit 17 Data FY 17-18'!F14+'Circuit 19 Data FY 17-18'!F14+'Circuit 20 Data FY 17-18'!F14</f>
        <v>218</v>
      </c>
      <c r="G14" s="3">
        <f>'Circuit 11 Data FY 17-18'!G14+'Circuit 15 Data FY 17-18'!G14+'Circuit 16 Data FY 17-18'!G14+'Circuit 17 Data FY 17-18'!G14+'Circuit 19 Data FY 17-18'!G14+'Circuit 20 Data FY 17-18'!G14</f>
        <v>213</v>
      </c>
      <c r="H14" s="3">
        <f>'Circuit 11 Data FY 17-18'!H14+'Circuit 15 Data FY 17-18'!H14+'Circuit 16 Data FY 17-18'!H14+'Circuit 17 Data FY 17-18'!H14+'Circuit 19 Data FY 17-18'!H14+'Circuit 20 Data FY 17-18'!H14</f>
        <v>215</v>
      </c>
      <c r="I14" s="3">
        <f>'Circuit 11 Data FY 17-18'!I14+'Circuit 15 Data FY 17-18'!I14+'Circuit 16 Data FY 17-18'!I14+'Circuit 17 Data FY 17-18'!I14+'Circuit 19 Data FY 17-18'!I14+'Circuit 20 Data FY 17-18'!I14</f>
        <v>196</v>
      </c>
      <c r="J14" s="3">
        <f>'Circuit 11 Data FY 17-18'!J14+'Circuit 15 Data FY 17-18'!J14+'Circuit 16 Data FY 17-18'!J14+'Circuit 17 Data FY 17-18'!J14+'Circuit 19 Data FY 17-18'!J14+'Circuit 20 Data FY 17-18'!J14</f>
        <v>190</v>
      </c>
      <c r="K14" s="3">
        <f>'Circuit 11 Data FY 17-18'!K14+'Circuit 15 Data FY 17-18'!K14+'Circuit 16 Data FY 17-18'!K14+'Circuit 17 Data FY 17-18'!K14+'Circuit 19 Data FY 17-18'!K14+'Circuit 20 Data FY 17-18'!K14</f>
        <v>171</v>
      </c>
      <c r="L14" s="3">
        <f>'Circuit 11 Data FY 17-18'!L14+'Circuit 15 Data FY 17-18'!L14+'Circuit 16 Data FY 17-18'!L14+'Circuit 17 Data FY 17-18'!L14+'Circuit 19 Data FY 17-18'!L14+'Circuit 20 Data FY 17-18'!L14</f>
        <v>174</v>
      </c>
      <c r="M14" s="3">
        <f>'Circuit 11 Data FY 17-18'!M14+'Circuit 15 Data FY 17-18'!M14+'Circuit 16 Data FY 17-18'!M14+'Circuit 17 Data FY 17-18'!M14+'Circuit 19 Data FY 17-18'!M14+'Circuit 20 Data FY 17-18'!M14</f>
        <v>176</v>
      </c>
    </row>
    <row r="15" spans="1:13" x14ac:dyDescent="0.25">
      <c r="A15" s="2"/>
    </row>
    <row r="16" spans="1:13" x14ac:dyDescent="0.25">
      <c r="A16" s="2"/>
      <c r="B16" s="1">
        <v>42767</v>
      </c>
      <c r="C16" s="1">
        <v>42795</v>
      </c>
      <c r="D16" s="1">
        <v>42826</v>
      </c>
      <c r="E16" s="1">
        <v>42856</v>
      </c>
      <c r="F16" s="1">
        <v>42887</v>
      </c>
      <c r="G16" s="1">
        <v>42917</v>
      </c>
      <c r="H16" s="1">
        <v>42948</v>
      </c>
      <c r="I16" s="1">
        <v>42979</v>
      </c>
      <c r="J16" s="1">
        <v>43009</v>
      </c>
      <c r="K16" s="1">
        <v>43040</v>
      </c>
      <c r="L16" s="1">
        <v>43070</v>
      </c>
      <c r="M16" s="1">
        <v>43101</v>
      </c>
    </row>
    <row r="17" spans="1:13" x14ac:dyDescent="0.25">
      <c r="A17" s="2" t="s">
        <v>4</v>
      </c>
      <c r="B17" s="3">
        <f>'Circuit 11 Data FY 17-18'!B17+'Circuit 15 Data FY 17-18'!B17+'Circuit 16 Data FY 17-18'!B17+'Circuit 17 Data FY 17-18'!B17+'Circuit 19 Data FY 17-18'!B17+'Circuit 20 Data FY 17-18'!B17</f>
        <v>74</v>
      </c>
      <c r="C17" s="3">
        <f>'Circuit 11 Data FY 17-18'!C17+'Circuit 15 Data FY 17-18'!C17+'Circuit 16 Data FY 17-18'!C17+'Circuit 17 Data FY 17-18'!C17+'Circuit 19 Data FY 17-18'!C17+'Circuit 20 Data FY 17-18'!C17</f>
        <v>97</v>
      </c>
      <c r="D17" s="3">
        <f>'Circuit 11 Data FY 17-18'!D17+'Circuit 15 Data FY 17-18'!D17+'Circuit 16 Data FY 17-18'!D17+'Circuit 17 Data FY 17-18'!D17+'Circuit 19 Data FY 17-18'!D17+'Circuit 20 Data FY 17-18'!D17</f>
        <v>65</v>
      </c>
      <c r="E17" s="3">
        <f>'Circuit 11 Data FY 17-18'!E17+'Circuit 15 Data FY 17-18'!E17+'Circuit 16 Data FY 17-18'!E17+'Circuit 17 Data FY 17-18'!E17+'Circuit 19 Data FY 17-18'!E17+'Circuit 20 Data FY 17-18'!E17</f>
        <v>69</v>
      </c>
      <c r="F17" s="3">
        <f>'Circuit 11 Data FY 17-18'!F17+'Circuit 15 Data FY 17-18'!F17+'Circuit 16 Data FY 17-18'!F17+'Circuit 17 Data FY 17-18'!F17+'Circuit 19 Data FY 17-18'!F17+'Circuit 20 Data FY 17-18'!F17</f>
        <v>59</v>
      </c>
      <c r="G17" s="3">
        <f>'Circuit 11 Data FY 17-18'!G17+'Circuit 15 Data FY 17-18'!G17+'Circuit 16 Data FY 17-18'!G17+'Circuit 17 Data FY 17-18'!G17+'Circuit 19 Data FY 17-18'!G17+'Circuit 20 Data FY 17-18'!G17</f>
        <v>73</v>
      </c>
      <c r="H17" s="3">
        <f>'Circuit 11 Data FY 17-18'!H17+'Circuit 15 Data FY 17-18'!H17+'Circuit 16 Data FY 17-18'!H17+'Circuit 17 Data FY 17-18'!H17+'Circuit 19 Data FY 17-18'!H17+'Circuit 20 Data FY 17-18'!H17</f>
        <v>61</v>
      </c>
      <c r="I17" s="3">
        <f>'Circuit 11 Data FY 17-18'!I17+'Circuit 15 Data FY 17-18'!I17+'Circuit 16 Data FY 17-18'!I17+'Circuit 17 Data FY 17-18'!I17+'Circuit 19 Data FY 17-18'!I17+'Circuit 20 Data FY 17-18'!I17</f>
        <v>37</v>
      </c>
      <c r="J17" s="3">
        <f>'Circuit 11 Data FY 17-18'!J17+'Circuit 15 Data FY 17-18'!J17+'Circuit 16 Data FY 17-18'!J17+'Circuit 17 Data FY 17-18'!J17+'Circuit 19 Data FY 17-18'!J17+'Circuit 20 Data FY 17-18'!J17</f>
        <v>102</v>
      </c>
      <c r="K17" s="3">
        <f>'Circuit 11 Data FY 17-18'!K17+'Circuit 15 Data FY 17-18'!K17+'Circuit 16 Data FY 17-18'!K17+'Circuit 17 Data FY 17-18'!K17+'Circuit 19 Data FY 17-18'!K17+'Circuit 20 Data FY 17-18'!K17</f>
        <v>87</v>
      </c>
      <c r="L17" s="3">
        <f>'Circuit 11 Data FY 17-18'!L17+'Circuit 15 Data FY 17-18'!L17+'Circuit 16 Data FY 17-18'!L17+'Circuit 17 Data FY 17-18'!L17+'Circuit 19 Data FY 17-18'!L17+'Circuit 20 Data FY 17-18'!L17</f>
        <v>48</v>
      </c>
      <c r="M17" s="3">
        <f>'Circuit 11 Data FY 17-18'!M17+'Circuit 15 Data FY 17-18'!M17+'Circuit 16 Data FY 17-18'!M17+'Circuit 17 Data FY 17-18'!M17+'Circuit 19 Data FY 17-18'!M17+'Circuit 20 Data FY 17-18'!M17</f>
        <v>64</v>
      </c>
    </row>
    <row r="18" spans="1:13" x14ac:dyDescent="0.25">
      <c r="A18" s="2" t="s">
        <v>5</v>
      </c>
      <c r="B18" s="3">
        <f>'Circuit 11 Data FY 17-18'!B18+'Circuit 15 Data FY 17-18'!B18+'Circuit 16 Data FY 17-18'!B18+'Circuit 17 Data FY 17-18'!B18+'Circuit 19 Data FY 17-18'!B18+'Circuit 20 Data FY 17-18'!B18</f>
        <v>43</v>
      </c>
      <c r="C18" s="3">
        <f>'Circuit 11 Data FY 17-18'!C18+'Circuit 15 Data FY 17-18'!C18+'Circuit 16 Data FY 17-18'!C18+'Circuit 17 Data FY 17-18'!C18+'Circuit 19 Data FY 17-18'!C18+'Circuit 20 Data FY 17-18'!C18</f>
        <v>67</v>
      </c>
      <c r="D18" s="3">
        <f>'Circuit 11 Data FY 17-18'!D18+'Circuit 15 Data FY 17-18'!D18+'Circuit 16 Data FY 17-18'!D18+'Circuit 17 Data FY 17-18'!D18+'Circuit 19 Data FY 17-18'!D18+'Circuit 20 Data FY 17-18'!D18</f>
        <v>37</v>
      </c>
      <c r="E18" s="3">
        <f>'Circuit 11 Data FY 17-18'!E18+'Circuit 15 Data FY 17-18'!E18+'Circuit 16 Data FY 17-18'!E18+'Circuit 17 Data FY 17-18'!E18+'Circuit 19 Data FY 17-18'!E18+'Circuit 20 Data FY 17-18'!E18</f>
        <v>55</v>
      </c>
      <c r="F18" s="3">
        <f>'Circuit 11 Data FY 17-18'!F18+'Circuit 15 Data FY 17-18'!F18+'Circuit 16 Data FY 17-18'!F18+'Circuit 17 Data FY 17-18'!F18+'Circuit 19 Data FY 17-18'!F18+'Circuit 20 Data FY 17-18'!F18</f>
        <v>39</v>
      </c>
      <c r="G18" s="3">
        <f>'Circuit 11 Data FY 17-18'!G18+'Circuit 15 Data FY 17-18'!G18+'Circuit 16 Data FY 17-18'!G18+'Circuit 17 Data FY 17-18'!G18+'Circuit 19 Data FY 17-18'!G18+'Circuit 20 Data FY 17-18'!G18</f>
        <v>42</v>
      </c>
      <c r="H18" s="3">
        <f>'Circuit 11 Data FY 17-18'!H18+'Circuit 15 Data FY 17-18'!H18+'Circuit 16 Data FY 17-18'!H18+'Circuit 17 Data FY 17-18'!H18+'Circuit 19 Data FY 17-18'!H18+'Circuit 20 Data FY 17-18'!H18</f>
        <v>28</v>
      </c>
      <c r="I18" s="3">
        <f>'Circuit 11 Data FY 17-18'!I18+'Circuit 15 Data FY 17-18'!I18+'Circuit 16 Data FY 17-18'!I18+'Circuit 17 Data FY 17-18'!I18+'Circuit 19 Data FY 17-18'!I18+'Circuit 20 Data FY 17-18'!I18</f>
        <v>36</v>
      </c>
      <c r="J18" s="3">
        <f>'Circuit 11 Data FY 17-18'!J18+'Circuit 15 Data FY 17-18'!J18+'Circuit 16 Data FY 17-18'!J18+'Circuit 17 Data FY 17-18'!J18+'Circuit 19 Data FY 17-18'!J18+'Circuit 20 Data FY 17-18'!J18</f>
        <v>63</v>
      </c>
      <c r="K18" s="3">
        <f>'Circuit 11 Data FY 17-18'!K18+'Circuit 15 Data FY 17-18'!K18+'Circuit 16 Data FY 17-18'!K18+'Circuit 17 Data FY 17-18'!K18+'Circuit 19 Data FY 17-18'!K18+'Circuit 20 Data FY 17-18'!K18</f>
        <v>39</v>
      </c>
      <c r="L18" s="3">
        <f>'Circuit 11 Data FY 17-18'!L18+'Circuit 15 Data FY 17-18'!L18+'Circuit 16 Data FY 17-18'!L18+'Circuit 17 Data FY 17-18'!L18+'Circuit 19 Data FY 17-18'!L18+'Circuit 20 Data FY 17-18'!L18</f>
        <v>41</v>
      </c>
      <c r="M18" s="3">
        <f>'Circuit 11 Data FY 17-18'!M18+'Circuit 15 Data FY 17-18'!M18+'Circuit 16 Data FY 17-18'!M18+'Circuit 17 Data FY 17-18'!M18+'Circuit 19 Data FY 17-18'!M18+'Circuit 20 Data FY 17-18'!M18</f>
        <v>58</v>
      </c>
    </row>
  </sheetData>
  <pageMargins left="0.25" right="0.25" top="1.25" bottom="0.75" header="0.3" footer="0.3"/>
  <pageSetup orientation="landscape" r:id="rId1"/>
  <headerFooter>
    <oddHeader>&amp;C&amp;"-,Bold"South Region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26</vt:i4>
      </vt:variant>
    </vt:vector>
  </HeadingPairs>
  <TitlesOfParts>
    <vt:vector size="78" baseType="lpstr">
      <vt:lpstr>Circuit Charts</vt:lpstr>
      <vt:lpstr>Statewide Data FY 17-18</vt:lpstr>
      <vt:lpstr>Statewide Charts FY 17-18</vt:lpstr>
      <vt:lpstr>Totals</vt:lpstr>
      <vt:lpstr>North Region Data FY 17-18</vt:lpstr>
      <vt:lpstr>Northern Region Charts FY17-18</vt:lpstr>
      <vt:lpstr>Central Region Data FY 17-18</vt:lpstr>
      <vt:lpstr>Central Region Charts FY 17-18</vt:lpstr>
      <vt:lpstr>South Region Data FY 17-18</vt:lpstr>
      <vt:lpstr>Southern Region Charts FY 17-18</vt:lpstr>
      <vt:lpstr>Circuit 1 Data  FY 17-18</vt:lpstr>
      <vt:lpstr>Circuit 1 Charts FY 17-18</vt:lpstr>
      <vt:lpstr>Circuit 2 Data FY 17-18</vt:lpstr>
      <vt:lpstr>Circuit 2 Charts FY 17-18</vt:lpstr>
      <vt:lpstr>Circuit 3 Data FY 17-18</vt:lpstr>
      <vt:lpstr>Circuit 3 Charts FY 17-18</vt:lpstr>
      <vt:lpstr>Circuit 4 Data FY 17-18</vt:lpstr>
      <vt:lpstr>Circuit 4 Charts FY 17-18</vt:lpstr>
      <vt:lpstr>Circuit 5 Data FY 17-18</vt:lpstr>
      <vt:lpstr>Circuit 5 Charts FY 17-18</vt:lpstr>
      <vt:lpstr>Circuit 6 Data FY 17-18</vt:lpstr>
      <vt:lpstr>Circuit 6 Charts FY 17-18</vt:lpstr>
      <vt:lpstr>Circuit 7 Data FY 17-18</vt:lpstr>
      <vt:lpstr>Circuit 7 Charts FY 17-18</vt:lpstr>
      <vt:lpstr>Circuit 8 Data FY 17-18</vt:lpstr>
      <vt:lpstr>Circuit 8 Charts FY 17-18</vt:lpstr>
      <vt:lpstr>Circuit 9 OC Data FY 17-18</vt:lpstr>
      <vt:lpstr>Circuit 9 OC Charts FY 17-18</vt:lpstr>
      <vt:lpstr>Circuit 9 OS Data FY 17-18</vt:lpstr>
      <vt:lpstr>Circuit 9 OS Charts FY 17-18</vt:lpstr>
      <vt:lpstr>Circuit 10 Data FY 17-18</vt:lpstr>
      <vt:lpstr>Circuit 10 Charts FY 17-18</vt:lpstr>
      <vt:lpstr>Circuit 11 Data FY 17-18</vt:lpstr>
      <vt:lpstr>Circuit 11 Charts FY 17-18</vt:lpstr>
      <vt:lpstr>Circuit 12 Data FY 17-18</vt:lpstr>
      <vt:lpstr>Circuit 12 Charts FY 17-18</vt:lpstr>
      <vt:lpstr>Circuit 13 Data FY 17-18</vt:lpstr>
      <vt:lpstr>Circuit 13 Charts FY 17-18</vt:lpstr>
      <vt:lpstr>Circuit 14 Data FY 17-18</vt:lpstr>
      <vt:lpstr>Circuit 14 Charts FY 17-18</vt:lpstr>
      <vt:lpstr>Circuit 15 Data FY 17-18</vt:lpstr>
      <vt:lpstr>Circuit 15 Charts FY 17-18</vt:lpstr>
      <vt:lpstr>Circuit 16 Data FY 17-18</vt:lpstr>
      <vt:lpstr>Circuit 16 Charts FY 17-18</vt:lpstr>
      <vt:lpstr>Circuit 17 Data FY 17-18</vt:lpstr>
      <vt:lpstr>Circuit 17 Charts FY 17-18</vt:lpstr>
      <vt:lpstr>Circuit 18 Data FY 17-18</vt:lpstr>
      <vt:lpstr>Circuit 18 Charts FY 17-18</vt:lpstr>
      <vt:lpstr>Circuit 19 Data FY 17-18</vt:lpstr>
      <vt:lpstr>Circuit 19 Charts FY 17-18</vt:lpstr>
      <vt:lpstr>Circuit 20 Data FY 17-18</vt:lpstr>
      <vt:lpstr>Circuit 20 Charts FY 17-18</vt:lpstr>
      <vt:lpstr>Central_Region_Charts</vt:lpstr>
      <vt:lpstr>Circuit_1_Charts</vt:lpstr>
      <vt:lpstr>Circuit_10_Charts</vt:lpstr>
      <vt:lpstr>Circuit_11_Charts</vt:lpstr>
      <vt:lpstr>Circuit_12_Charts</vt:lpstr>
      <vt:lpstr>Circuit_13_Charts</vt:lpstr>
      <vt:lpstr>Circuit_14_Charts</vt:lpstr>
      <vt:lpstr>Circuit_15_Charts</vt:lpstr>
      <vt:lpstr>Circuit_16_Charts</vt:lpstr>
      <vt:lpstr>Circuit_17_Charts</vt:lpstr>
      <vt:lpstr>Circuit_18_Charts</vt:lpstr>
      <vt:lpstr>Circuit_19_Charts</vt:lpstr>
      <vt:lpstr>Circuit_2_Charts</vt:lpstr>
      <vt:lpstr>Circuit_20_Charts</vt:lpstr>
      <vt:lpstr>Circuit_3_Charts</vt:lpstr>
      <vt:lpstr>Circuit_4_Charts</vt:lpstr>
      <vt:lpstr>Circuit_5_Charts</vt:lpstr>
      <vt:lpstr>Circuit_6_Charts</vt:lpstr>
      <vt:lpstr>Circuit_7_Charts</vt:lpstr>
      <vt:lpstr>Circuit_8_Charts</vt:lpstr>
      <vt:lpstr>Circuit_9_Orange_Charts</vt:lpstr>
      <vt:lpstr>Circuit_9_Osceola_Charts</vt:lpstr>
      <vt:lpstr>Northern_Region_Charts</vt:lpstr>
      <vt:lpstr>'Circuit Charts'!Print_Area</vt:lpstr>
      <vt:lpstr>Southern_Region_Charts</vt:lpstr>
      <vt:lpstr>Statewide_Charts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Elizabeth Overton</cp:lastModifiedBy>
  <cp:lastPrinted>2017-09-22T13:56:27Z</cp:lastPrinted>
  <dcterms:created xsi:type="dcterms:W3CDTF">2013-08-12T15:24:43Z</dcterms:created>
  <dcterms:modified xsi:type="dcterms:W3CDTF">2018-03-07T21:02:58Z</dcterms:modified>
</cp:coreProperties>
</file>