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ALFS02\Users\karen.orchowski\Documents\Reports\2019 Data\05 May 2019\"/>
    </mc:Choice>
  </mc:AlternateContent>
  <bookViews>
    <workbookView xWindow="0" yWindow="0" windowWidth="28605" windowHeight="10755"/>
  </bookViews>
  <sheets>
    <sheet name="FY 18-19 Recruiting Performance" sheetId="1" r:id="rId1"/>
  </sheets>
  <externalReferences>
    <externalReference r:id="rId2"/>
  </externalReferences>
  <definedNames>
    <definedName name="_xlnm.Print_Titles" localSheetId="0">'FY 18-19 Recruiting Performance'!$1:$1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82" i="1" l="1"/>
  <c r="O469" i="1"/>
  <c r="M465" i="1"/>
  <c r="R463" i="1"/>
  <c r="M451" i="1"/>
  <c r="N451" i="1" s="1"/>
  <c r="O451" i="1" s="1"/>
  <c r="O450" i="1"/>
  <c r="M446" i="1"/>
  <c r="R443" i="1"/>
  <c r="Q443" i="1"/>
  <c r="M443" i="1"/>
  <c r="M442" i="1"/>
  <c r="M441" i="1"/>
  <c r="M439" i="1"/>
  <c r="N439" i="1" s="1"/>
  <c r="O439" i="1" s="1"/>
  <c r="N438" i="1"/>
  <c r="O438" i="1" s="1"/>
  <c r="M438" i="1"/>
  <c r="Q436" i="1"/>
  <c r="O436" i="1"/>
  <c r="M436" i="1"/>
  <c r="N436" i="1" s="1"/>
  <c r="N435" i="1"/>
  <c r="O435" i="1" s="1"/>
  <c r="M435" i="1"/>
  <c r="M434" i="1"/>
  <c r="N434" i="1" s="1"/>
  <c r="O434" i="1" s="1"/>
  <c r="N433" i="1"/>
  <c r="O433" i="1" s="1"/>
  <c r="M433" i="1"/>
  <c r="M432" i="1"/>
  <c r="N432" i="1" s="1"/>
  <c r="O432" i="1" s="1"/>
  <c r="N431" i="1"/>
  <c r="O431" i="1" s="1"/>
  <c r="M431" i="1"/>
  <c r="O430" i="1"/>
  <c r="M430" i="1"/>
  <c r="N430" i="1" s="1"/>
  <c r="N429" i="1"/>
  <c r="O429" i="1" s="1"/>
  <c r="M429" i="1"/>
  <c r="R436" i="1" s="1"/>
  <c r="Q428" i="1"/>
  <c r="N428" i="1"/>
  <c r="O428" i="1" s="1"/>
  <c r="M428" i="1"/>
  <c r="M427" i="1"/>
  <c r="N427" i="1" s="1"/>
  <c r="O427" i="1" s="1"/>
  <c r="M426" i="1"/>
  <c r="R424" i="1"/>
  <c r="M424" i="1"/>
  <c r="M423" i="1"/>
  <c r="Q424" i="1" s="1"/>
  <c r="M422" i="1"/>
  <c r="Q417" i="1" s="1"/>
  <c r="N420" i="1"/>
  <c r="O420" i="1" s="1"/>
  <c r="M420" i="1"/>
  <c r="M419" i="1"/>
  <c r="N419" i="1" s="1"/>
  <c r="O419" i="1" s="1"/>
  <c r="N417" i="1"/>
  <c r="O417" i="1" s="1"/>
  <c r="M417" i="1"/>
  <c r="O416" i="1"/>
  <c r="M416" i="1"/>
  <c r="N416" i="1" s="1"/>
  <c r="N415" i="1"/>
  <c r="O415" i="1" s="1"/>
  <c r="M415" i="1"/>
  <c r="M414" i="1"/>
  <c r="N414" i="1" s="1"/>
  <c r="O414" i="1" s="1"/>
  <c r="N413" i="1"/>
  <c r="O413" i="1" s="1"/>
  <c r="M413" i="1"/>
  <c r="M412" i="1"/>
  <c r="N412" i="1" s="1"/>
  <c r="O412" i="1" s="1"/>
  <c r="O411" i="1"/>
  <c r="N411" i="1"/>
  <c r="M411" i="1"/>
  <c r="M410" i="1"/>
  <c r="M409" i="1"/>
  <c r="M408" i="1"/>
  <c r="N408" i="1" s="1"/>
  <c r="O408" i="1" s="1"/>
  <c r="M407" i="1"/>
  <c r="R405" i="1"/>
  <c r="M405" i="1"/>
  <c r="M404" i="1"/>
  <c r="Q405" i="1" s="1"/>
  <c r="M403" i="1"/>
  <c r="M401" i="1"/>
  <c r="N401" i="1" s="1"/>
  <c r="O401" i="1" s="1"/>
  <c r="M400" i="1"/>
  <c r="N400" i="1" s="1"/>
  <c r="O400" i="1" s="1"/>
  <c r="R398" i="1"/>
  <c r="Q398" i="1"/>
  <c r="M398" i="1"/>
  <c r="N398" i="1" s="1"/>
  <c r="O398" i="1" s="1"/>
  <c r="M397" i="1"/>
  <c r="N397" i="1" s="1"/>
  <c r="O397" i="1" s="1"/>
  <c r="M396" i="1"/>
  <c r="N396" i="1" s="1"/>
  <c r="O396" i="1" s="1"/>
  <c r="N395" i="1"/>
  <c r="O395" i="1" s="1"/>
  <c r="M395" i="1"/>
  <c r="M394" i="1"/>
  <c r="N394" i="1" s="1"/>
  <c r="O394" i="1" s="1"/>
  <c r="M393" i="1"/>
  <c r="N393" i="1" s="1"/>
  <c r="O393" i="1" s="1"/>
  <c r="O392" i="1"/>
  <c r="N392" i="1"/>
  <c r="M392" i="1"/>
  <c r="N391" i="1"/>
  <c r="O391" i="1" s="1"/>
  <c r="M391" i="1"/>
  <c r="N390" i="1"/>
  <c r="O390" i="1" s="1"/>
  <c r="M390" i="1"/>
  <c r="Q390" i="1" s="1"/>
  <c r="M389" i="1"/>
  <c r="N389" i="1" s="1"/>
  <c r="O389" i="1" s="1"/>
  <c r="M388" i="1"/>
  <c r="R386" i="1"/>
  <c r="M386" i="1"/>
  <c r="M385" i="1"/>
  <c r="Q386" i="1" s="1"/>
  <c r="M384" i="1"/>
  <c r="N382" i="1"/>
  <c r="O382" i="1" s="1"/>
  <c r="M382" i="1"/>
  <c r="M381" i="1"/>
  <c r="Q379" i="1"/>
  <c r="N379" i="1"/>
  <c r="O379" i="1" s="1"/>
  <c r="M379" i="1"/>
  <c r="M378" i="1"/>
  <c r="M377" i="1"/>
  <c r="N377" i="1" s="1"/>
  <c r="O377" i="1" s="1"/>
  <c r="O376" i="1"/>
  <c r="N376" i="1"/>
  <c r="M376" i="1"/>
  <c r="N375" i="1"/>
  <c r="O375" i="1" s="1"/>
  <c r="M375" i="1"/>
  <c r="M374" i="1"/>
  <c r="N374" i="1" s="1"/>
  <c r="O374" i="1" s="1"/>
  <c r="O373" i="1"/>
  <c r="N373" i="1"/>
  <c r="M373" i="1"/>
  <c r="O372" i="1"/>
  <c r="N372" i="1"/>
  <c r="M372" i="1"/>
  <c r="R379" i="1" s="1"/>
  <c r="O371" i="1"/>
  <c r="N371" i="1"/>
  <c r="M371" i="1"/>
  <c r="Q371" i="1" s="1"/>
  <c r="N370" i="1"/>
  <c r="O370" i="1" s="1"/>
  <c r="M370" i="1"/>
  <c r="M369" i="1"/>
  <c r="R367" i="1"/>
  <c r="Q367" i="1"/>
  <c r="M367" i="1"/>
  <c r="M366" i="1"/>
  <c r="M462" i="1" s="1"/>
  <c r="Q463" i="1" s="1"/>
  <c r="M365" i="1"/>
  <c r="M461" i="1" s="1"/>
  <c r="Q456" i="1" s="1"/>
  <c r="M363" i="1"/>
  <c r="M459" i="1" s="1"/>
  <c r="N459" i="1" s="1"/>
  <c r="O459" i="1" s="1"/>
  <c r="N362" i="1"/>
  <c r="O362" i="1" s="1"/>
  <c r="M362" i="1"/>
  <c r="Q360" i="1"/>
  <c r="O360" i="1"/>
  <c r="M360" i="1"/>
  <c r="N360" i="1" s="1"/>
  <c r="N359" i="1"/>
  <c r="O359" i="1" s="1"/>
  <c r="M359" i="1"/>
  <c r="M358" i="1"/>
  <c r="N357" i="1"/>
  <c r="O357" i="1" s="1"/>
  <c r="M357" i="1"/>
  <c r="M453" i="1" s="1"/>
  <c r="N453" i="1" s="1"/>
  <c r="O453" i="1" s="1"/>
  <c r="M356" i="1"/>
  <c r="M452" i="1" s="1"/>
  <c r="N452" i="1" s="1"/>
  <c r="O452" i="1" s="1"/>
  <c r="N355" i="1"/>
  <c r="O355" i="1" s="1"/>
  <c r="M355" i="1"/>
  <c r="O354" i="1"/>
  <c r="M354" i="1"/>
  <c r="N353" i="1"/>
  <c r="O353" i="1" s="1"/>
  <c r="M353" i="1"/>
  <c r="R360" i="1" s="1"/>
  <c r="Q352" i="1"/>
  <c r="N352" i="1"/>
  <c r="O352" i="1" s="1"/>
  <c r="M352" i="1"/>
  <c r="M351" i="1"/>
  <c r="M350" i="1"/>
  <c r="R346" i="1"/>
  <c r="O333" i="1"/>
  <c r="M329" i="1"/>
  <c r="R327" i="1"/>
  <c r="M327" i="1"/>
  <c r="M326" i="1"/>
  <c r="Q327" i="1" s="1"/>
  <c r="M325" i="1"/>
  <c r="M323" i="1"/>
  <c r="N323" i="1" s="1"/>
  <c r="O323" i="1" s="1"/>
  <c r="M322" i="1"/>
  <c r="N322" i="1" s="1"/>
  <c r="O322" i="1" s="1"/>
  <c r="R320" i="1"/>
  <c r="Q320" i="1"/>
  <c r="M320" i="1"/>
  <c r="N320" i="1" s="1"/>
  <c r="O320" i="1" s="1"/>
  <c r="M319" i="1"/>
  <c r="N319" i="1" s="1"/>
  <c r="O319" i="1" s="1"/>
  <c r="O318" i="1"/>
  <c r="M318" i="1"/>
  <c r="N318" i="1" s="1"/>
  <c r="N317" i="1"/>
  <c r="O317" i="1" s="1"/>
  <c r="M317" i="1"/>
  <c r="M316" i="1"/>
  <c r="N316" i="1" s="1"/>
  <c r="O316" i="1" s="1"/>
  <c r="M315" i="1"/>
  <c r="N315" i="1" s="1"/>
  <c r="O315" i="1" s="1"/>
  <c r="O314" i="1"/>
  <c r="M314" i="1"/>
  <c r="N314" i="1" s="1"/>
  <c r="N313" i="1"/>
  <c r="O313" i="1" s="1"/>
  <c r="M313" i="1"/>
  <c r="N312" i="1"/>
  <c r="O312" i="1" s="1"/>
  <c r="M312" i="1"/>
  <c r="Q312" i="1" s="1"/>
  <c r="M311" i="1"/>
  <c r="N311" i="1" s="1"/>
  <c r="O311" i="1" s="1"/>
  <c r="M310" i="1"/>
  <c r="R308" i="1"/>
  <c r="M308" i="1"/>
  <c r="M307" i="1"/>
  <c r="Q308" i="1" s="1"/>
  <c r="M306" i="1"/>
  <c r="N304" i="1"/>
  <c r="O304" i="1" s="1"/>
  <c r="M304" i="1"/>
  <c r="M303" i="1"/>
  <c r="N303" i="1" s="1"/>
  <c r="O303" i="1" s="1"/>
  <c r="Q301" i="1"/>
  <c r="N301" i="1"/>
  <c r="O301" i="1" s="1"/>
  <c r="M301" i="1"/>
  <c r="M300" i="1"/>
  <c r="N300" i="1" s="1"/>
  <c r="O300" i="1" s="1"/>
  <c r="M299" i="1"/>
  <c r="N299" i="1" s="1"/>
  <c r="O299" i="1" s="1"/>
  <c r="M298" i="1"/>
  <c r="N298" i="1" s="1"/>
  <c r="O298" i="1" s="1"/>
  <c r="N297" i="1"/>
  <c r="O297" i="1" s="1"/>
  <c r="M297" i="1"/>
  <c r="M296" i="1"/>
  <c r="N296" i="1" s="1"/>
  <c r="O296" i="1" s="1"/>
  <c r="O295" i="1"/>
  <c r="M295" i="1"/>
  <c r="N295" i="1" s="1"/>
  <c r="O294" i="1"/>
  <c r="N294" i="1"/>
  <c r="M294" i="1"/>
  <c r="R301" i="1" s="1"/>
  <c r="O293" i="1"/>
  <c r="N293" i="1"/>
  <c r="M293" i="1"/>
  <c r="Q293" i="1" s="1"/>
  <c r="N292" i="1"/>
  <c r="O292" i="1" s="1"/>
  <c r="M292" i="1"/>
  <c r="M291" i="1"/>
  <c r="R289" i="1"/>
  <c r="Q289" i="1"/>
  <c r="M289" i="1"/>
  <c r="M288" i="1"/>
  <c r="M287" i="1"/>
  <c r="O285" i="1"/>
  <c r="M285" i="1"/>
  <c r="N285" i="1" s="1"/>
  <c r="N284" i="1"/>
  <c r="O284" i="1" s="1"/>
  <c r="M284" i="1"/>
  <c r="Q282" i="1"/>
  <c r="O282" i="1"/>
  <c r="M282" i="1"/>
  <c r="N282" i="1" s="1"/>
  <c r="N281" i="1"/>
  <c r="O281" i="1" s="1"/>
  <c r="M281" i="1"/>
  <c r="M280" i="1"/>
  <c r="N280" i="1" s="1"/>
  <c r="O280" i="1" s="1"/>
  <c r="N279" i="1"/>
  <c r="O279" i="1" s="1"/>
  <c r="M279" i="1"/>
  <c r="O278" i="1"/>
  <c r="M278" i="1"/>
  <c r="N278" i="1" s="1"/>
  <c r="N277" i="1"/>
  <c r="O277" i="1" s="1"/>
  <c r="M277" i="1"/>
  <c r="O276" i="1"/>
  <c r="M276" i="1"/>
  <c r="N276" i="1" s="1"/>
  <c r="N275" i="1"/>
  <c r="O275" i="1" s="1"/>
  <c r="M275" i="1"/>
  <c r="R282" i="1" s="1"/>
  <c r="Q274" i="1"/>
  <c r="N274" i="1"/>
  <c r="O274" i="1" s="1"/>
  <c r="M274" i="1"/>
  <c r="M273" i="1"/>
  <c r="N273" i="1" s="1"/>
  <c r="O273" i="1" s="1"/>
  <c r="M272" i="1"/>
  <c r="R270" i="1"/>
  <c r="Q270" i="1"/>
  <c r="M270" i="1"/>
  <c r="M269" i="1"/>
  <c r="M268" i="1"/>
  <c r="N266" i="1"/>
  <c r="O266" i="1" s="1"/>
  <c r="M266" i="1"/>
  <c r="O265" i="1"/>
  <c r="M265" i="1"/>
  <c r="N265" i="1" s="1"/>
  <c r="Q263" i="1"/>
  <c r="N263" i="1"/>
  <c r="O263" i="1" s="1"/>
  <c r="M263" i="1"/>
  <c r="M262" i="1"/>
  <c r="N262" i="1" s="1"/>
  <c r="O262" i="1" s="1"/>
  <c r="N261" i="1"/>
  <c r="O261" i="1" s="1"/>
  <c r="M261" i="1"/>
  <c r="M260" i="1"/>
  <c r="N260" i="1" s="1"/>
  <c r="O260" i="1" s="1"/>
  <c r="M259" i="1"/>
  <c r="N259" i="1" s="1"/>
  <c r="O259" i="1" s="1"/>
  <c r="N258" i="1"/>
  <c r="O258" i="1" s="1"/>
  <c r="M258" i="1"/>
  <c r="O257" i="1"/>
  <c r="M257" i="1"/>
  <c r="N257" i="1" s="1"/>
  <c r="M256" i="1"/>
  <c r="R263" i="1" s="1"/>
  <c r="N255" i="1"/>
  <c r="O255" i="1" s="1"/>
  <c r="M255" i="1"/>
  <c r="O254" i="1"/>
  <c r="M254" i="1"/>
  <c r="N254" i="1" s="1"/>
  <c r="M253" i="1"/>
  <c r="R251" i="1"/>
  <c r="M251" i="1"/>
  <c r="M250" i="1"/>
  <c r="Q251" i="1" s="1"/>
  <c r="M249" i="1"/>
  <c r="M247" i="1"/>
  <c r="N247" i="1" s="1"/>
  <c r="O247" i="1" s="1"/>
  <c r="M246" i="1"/>
  <c r="N246" i="1" s="1"/>
  <c r="O246" i="1" s="1"/>
  <c r="Q244" i="1"/>
  <c r="M244" i="1"/>
  <c r="N244" i="1" s="1"/>
  <c r="O244" i="1" s="1"/>
  <c r="M243" i="1"/>
  <c r="N243" i="1" s="1"/>
  <c r="O243" i="1" s="1"/>
  <c r="N242" i="1"/>
  <c r="O242" i="1" s="1"/>
  <c r="M242" i="1"/>
  <c r="M241" i="1"/>
  <c r="N241" i="1" s="1"/>
  <c r="O241" i="1" s="1"/>
  <c r="M240" i="1"/>
  <c r="N240" i="1" s="1"/>
  <c r="O240" i="1" s="1"/>
  <c r="M239" i="1"/>
  <c r="N239" i="1" s="1"/>
  <c r="O239" i="1" s="1"/>
  <c r="O238" i="1"/>
  <c r="N238" i="1"/>
  <c r="M238" i="1"/>
  <c r="M237" i="1"/>
  <c r="R244" i="1" s="1"/>
  <c r="N236" i="1"/>
  <c r="O236" i="1" s="1"/>
  <c r="M236" i="1"/>
  <c r="N235" i="1"/>
  <c r="O235" i="1" s="1"/>
  <c r="M235" i="1"/>
  <c r="M234" i="1"/>
  <c r="R232" i="1"/>
  <c r="Q232" i="1"/>
  <c r="M232" i="1"/>
  <c r="M231" i="1"/>
  <c r="M230" i="1"/>
  <c r="M228" i="1"/>
  <c r="N228" i="1" s="1"/>
  <c r="O228" i="1" s="1"/>
  <c r="M227" i="1"/>
  <c r="N227" i="1" s="1"/>
  <c r="O227" i="1" s="1"/>
  <c r="R225" i="1"/>
  <c r="Q225" i="1"/>
  <c r="N225" i="1"/>
  <c r="O225" i="1" s="1"/>
  <c r="M225" i="1"/>
  <c r="N224" i="1"/>
  <c r="O224" i="1" s="1"/>
  <c r="M224" i="1"/>
  <c r="O223" i="1"/>
  <c r="M223" i="1"/>
  <c r="N223" i="1" s="1"/>
  <c r="O222" i="1"/>
  <c r="N222" i="1"/>
  <c r="M222" i="1"/>
  <c r="N221" i="1"/>
  <c r="O221" i="1" s="1"/>
  <c r="M221" i="1"/>
  <c r="N220" i="1"/>
  <c r="O220" i="1" s="1"/>
  <c r="M220" i="1"/>
  <c r="O219" i="1"/>
  <c r="M219" i="1"/>
  <c r="N219" i="1" s="1"/>
  <c r="O218" i="1"/>
  <c r="N218" i="1"/>
  <c r="M218" i="1"/>
  <c r="Q217" i="1"/>
  <c r="O217" i="1"/>
  <c r="N217" i="1"/>
  <c r="M217" i="1"/>
  <c r="N216" i="1"/>
  <c r="O216" i="1" s="1"/>
  <c r="M216" i="1"/>
  <c r="M215" i="1"/>
  <c r="M213" i="1"/>
  <c r="N205" i="1"/>
  <c r="O205" i="1" s="1"/>
  <c r="M205" i="1"/>
  <c r="M204" i="1"/>
  <c r="M199" i="1"/>
  <c r="O197" i="1"/>
  <c r="M197" i="1"/>
  <c r="N197" i="1" s="1"/>
  <c r="M196" i="1"/>
  <c r="R194" i="1"/>
  <c r="M194" i="1"/>
  <c r="M193" i="1"/>
  <c r="M192" i="1"/>
  <c r="M190" i="1"/>
  <c r="M342" i="1" s="1"/>
  <c r="N342" i="1" s="1"/>
  <c r="O342" i="1" s="1"/>
  <c r="M189" i="1"/>
  <c r="M187" i="1"/>
  <c r="N187" i="1" s="1"/>
  <c r="O187" i="1" s="1"/>
  <c r="M186" i="1"/>
  <c r="N185" i="1"/>
  <c r="O185" i="1" s="1"/>
  <c r="M185" i="1"/>
  <c r="M184" i="1"/>
  <c r="M183" i="1"/>
  <c r="M335" i="1" s="1"/>
  <c r="N335" i="1" s="1"/>
  <c r="O335" i="1" s="1"/>
  <c r="M182" i="1"/>
  <c r="O181" i="1"/>
  <c r="N181" i="1"/>
  <c r="M181" i="1"/>
  <c r="M180" i="1"/>
  <c r="N179" i="1"/>
  <c r="O179" i="1" s="1"/>
  <c r="M179" i="1"/>
  <c r="N178" i="1"/>
  <c r="O178" i="1" s="1"/>
  <c r="M178" i="1"/>
  <c r="M330" i="1" s="1"/>
  <c r="N330" i="1" s="1"/>
  <c r="O330" i="1" s="1"/>
  <c r="M177" i="1"/>
  <c r="R173" i="1"/>
  <c r="O160" i="1"/>
  <c r="R158" i="1"/>
  <c r="R467" i="1" s="1"/>
  <c r="M156" i="1"/>
  <c r="R154" i="1"/>
  <c r="Q154" i="1"/>
  <c r="M154" i="1"/>
  <c r="M153" i="1"/>
  <c r="M152" i="1"/>
  <c r="Q147" i="1" s="1"/>
  <c r="M150" i="1"/>
  <c r="N150" i="1" s="1"/>
  <c r="O150" i="1" s="1"/>
  <c r="N149" i="1"/>
  <c r="O149" i="1" s="1"/>
  <c r="M149" i="1"/>
  <c r="R147" i="1"/>
  <c r="O147" i="1"/>
  <c r="M147" i="1"/>
  <c r="N147" i="1" s="1"/>
  <c r="O146" i="1"/>
  <c r="N146" i="1"/>
  <c r="M146" i="1"/>
  <c r="N145" i="1"/>
  <c r="O145" i="1" s="1"/>
  <c r="M145" i="1"/>
  <c r="N144" i="1"/>
  <c r="O144" i="1" s="1"/>
  <c r="M144" i="1"/>
  <c r="O143" i="1"/>
  <c r="M143" i="1"/>
  <c r="N143" i="1" s="1"/>
  <c r="O142" i="1"/>
  <c r="N142" i="1"/>
  <c r="M142" i="1"/>
  <c r="O141" i="1"/>
  <c r="N141" i="1"/>
  <c r="M141" i="1"/>
  <c r="N140" i="1"/>
  <c r="O140" i="1" s="1"/>
  <c r="M140" i="1"/>
  <c r="Q139" i="1"/>
  <c r="M139" i="1"/>
  <c r="N139" i="1" s="1"/>
  <c r="O139" i="1" s="1"/>
  <c r="M138" i="1"/>
  <c r="N138" i="1" s="1"/>
  <c r="O138" i="1" s="1"/>
  <c r="M137" i="1"/>
  <c r="R135" i="1"/>
  <c r="M135" i="1"/>
  <c r="M134" i="1"/>
  <c r="Q135" i="1" s="1"/>
  <c r="M133" i="1"/>
  <c r="Q128" i="1" s="1"/>
  <c r="N131" i="1"/>
  <c r="O131" i="1" s="1"/>
  <c r="M131" i="1"/>
  <c r="O130" i="1"/>
  <c r="M130" i="1"/>
  <c r="N130" i="1" s="1"/>
  <c r="R128" i="1"/>
  <c r="N128" i="1"/>
  <c r="O128" i="1" s="1"/>
  <c r="M128" i="1"/>
  <c r="O127" i="1"/>
  <c r="M127" i="1"/>
  <c r="N127" i="1" s="1"/>
  <c r="O126" i="1"/>
  <c r="N126" i="1"/>
  <c r="M126" i="1"/>
  <c r="N125" i="1"/>
  <c r="O125" i="1" s="1"/>
  <c r="M125" i="1"/>
  <c r="N124" i="1"/>
  <c r="O124" i="1" s="1"/>
  <c r="M124" i="1"/>
  <c r="O123" i="1"/>
  <c r="M123" i="1"/>
  <c r="N123" i="1" s="1"/>
  <c r="O122" i="1"/>
  <c r="N122" i="1"/>
  <c r="M122" i="1"/>
  <c r="N121" i="1"/>
  <c r="O121" i="1" s="1"/>
  <c r="M121" i="1"/>
  <c r="M120" i="1"/>
  <c r="M119" i="1"/>
  <c r="N119" i="1" s="1"/>
  <c r="O119" i="1" s="1"/>
  <c r="M118" i="1"/>
  <c r="R116" i="1"/>
  <c r="M115" i="1"/>
  <c r="Q116" i="1" s="1"/>
  <c r="M114" i="1"/>
  <c r="N112" i="1"/>
  <c r="O112" i="1" s="1"/>
  <c r="M112" i="1"/>
  <c r="N111" i="1"/>
  <c r="O111" i="1" s="1"/>
  <c r="M111" i="1"/>
  <c r="R109" i="1"/>
  <c r="Q109" i="1"/>
  <c r="O109" i="1"/>
  <c r="M109" i="1"/>
  <c r="N109" i="1" s="1"/>
  <c r="M108" i="1"/>
  <c r="N108" i="1" s="1"/>
  <c r="O108" i="1" s="1"/>
  <c r="M107" i="1"/>
  <c r="N107" i="1" s="1"/>
  <c r="O107" i="1" s="1"/>
  <c r="N106" i="1"/>
  <c r="O106" i="1" s="1"/>
  <c r="M106" i="1"/>
  <c r="M105" i="1"/>
  <c r="N105" i="1" s="1"/>
  <c r="O105" i="1" s="1"/>
  <c r="M104" i="1"/>
  <c r="N104" i="1" s="1"/>
  <c r="O104" i="1" s="1"/>
  <c r="O103" i="1"/>
  <c r="M103" i="1"/>
  <c r="N103" i="1" s="1"/>
  <c r="N102" i="1"/>
  <c r="O102" i="1" s="1"/>
  <c r="M102" i="1"/>
  <c r="Q101" i="1"/>
  <c r="N101" i="1"/>
  <c r="O101" i="1" s="1"/>
  <c r="M101" i="1"/>
  <c r="O100" i="1"/>
  <c r="M100" i="1"/>
  <c r="N100" i="1" s="1"/>
  <c r="M99" i="1"/>
  <c r="R97" i="1"/>
  <c r="Q97" i="1"/>
  <c r="M97" i="1"/>
  <c r="M96" i="1"/>
  <c r="M95" i="1"/>
  <c r="Q90" i="1" s="1"/>
  <c r="N93" i="1"/>
  <c r="O93" i="1" s="1"/>
  <c r="M93" i="1"/>
  <c r="M92" i="1"/>
  <c r="N92" i="1" s="1"/>
  <c r="O92" i="1" s="1"/>
  <c r="O90" i="1"/>
  <c r="N90" i="1"/>
  <c r="M90" i="1"/>
  <c r="N89" i="1"/>
  <c r="O89" i="1" s="1"/>
  <c r="M89" i="1"/>
  <c r="N88" i="1"/>
  <c r="O88" i="1" s="1"/>
  <c r="M88" i="1"/>
  <c r="O87" i="1"/>
  <c r="M87" i="1"/>
  <c r="N87" i="1" s="1"/>
  <c r="O86" i="1"/>
  <c r="N86" i="1"/>
  <c r="M86" i="1"/>
  <c r="N85" i="1"/>
  <c r="O85" i="1" s="1"/>
  <c r="M85" i="1"/>
  <c r="O84" i="1"/>
  <c r="M84" i="1"/>
  <c r="N84" i="1" s="1"/>
  <c r="M83" i="1"/>
  <c r="O82" i="1"/>
  <c r="M82" i="1"/>
  <c r="N82" i="1" s="1"/>
  <c r="O81" i="1"/>
  <c r="N81" i="1"/>
  <c r="M81" i="1"/>
  <c r="M80" i="1"/>
  <c r="R78" i="1"/>
  <c r="M78" i="1"/>
  <c r="M77" i="1"/>
  <c r="Q78" i="1" s="1"/>
  <c r="M76" i="1"/>
  <c r="Q71" i="1" s="1"/>
  <c r="M74" i="1"/>
  <c r="N74" i="1" s="1"/>
  <c r="O74" i="1" s="1"/>
  <c r="N73" i="1"/>
  <c r="O73" i="1" s="1"/>
  <c r="M73" i="1"/>
  <c r="O71" i="1"/>
  <c r="M71" i="1"/>
  <c r="N71" i="1" s="1"/>
  <c r="O70" i="1"/>
  <c r="N70" i="1"/>
  <c r="M70" i="1"/>
  <c r="N69" i="1"/>
  <c r="O69" i="1" s="1"/>
  <c r="M69" i="1"/>
  <c r="N68" i="1"/>
  <c r="O68" i="1" s="1"/>
  <c r="M68" i="1"/>
  <c r="O67" i="1"/>
  <c r="M67" i="1"/>
  <c r="N67" i="1" s="1"/>
  <c r="M66" i="1"/>
  <c r="N66" i="1" s="1"/>
  <c r="O66" i="1" s="1"/>
  <c r="O65" i="1"/>
  <c r="N65" i="1"/>
  <c r="M65" i="1"/>
  <c r="O64" i="1"/>
  <c r="M64" i="1"/>
  <c r="N64" i="1" s="1"/>
  <c r="M63" i="1"/>
  <c r="N62" i="1"/>
  <c r="O62" i="1" s="1"/>
  <c r="M62" i="1"/>
  <c r="M61" i="1"/>
  <c r="R59" i="1"/>
  <c r="Q59" i="1"/>
  <c r="M59" i="1"/>
  <c r="M58" i="1"/>
  <c r="M57" i="1"/>
  <c r="O55" i="1"/>
  <c r="M55" i="1"/>
  <c r="N55" i="1" s="1"/>
  <c r="N54" i="1"/>
  <c r="O54" i="1" s="1"/>
  <c r="M54" i="1"/>
  <c r="R52" i="1"/>
  <c r="Q52" i="1"/>
  <c r="M52" i="1"/>
  <c r="N52" i="1" s="1"/>
  <c r="O52" i="1" s="1"/>
  <c r="N51" i="1"/>
  <c r="O51" i="1" s="1"/>
  <c r="M51" i="1"/>
  <c r="M50" i="1"/>
  <c r="N50" i="1" s="1"/>
  <c r="O50" i="1" s="1"/>
  <c r="N49" i="1"/>
  <c r="O49" i="1" s="1"/>
  <c r="M49" i="1"/>
  <c r="M48" i="1"/>
  <c r="N48" i="1" s="1"/>
  <c r="O48" i="1" s="1"/>
  <c r="N47" i="1"/>
  <c r="O47" i="1" s="1"/>
  <c r="M47" i="1"/>
  <c r="O46" i="1"/>
  <c r="M46" i="1"/>
  <c r="N46" i="1" s="1"/>
  <c r="N45" i="1"/>
  <c r="O45" i="1" s="1"/>
  <c r="M45" i="1"/>
  <c r="Q44" i="1"/>
  <c r="N44" i="1"/>
  <c r="O44" i="1" s="1"/>
  <c r="M44" i="1"/>
  <c r="O43" i="1"/>
  <c r="M43" i="1"/>
  <c r="N43" i="1" s="1"/>
  <c r="M42" i="1"/>
  <c r="R40" i="1"/>
  <c r="Q40" i="1"/>
  <c r="M40" i="1"/>
  <c r="M39" i="1"/>
  <c r="M38" i="1"/>
  <c r="Q33" i="1" s="1"/>
  <c r="N36" i="1"/>
  <c r="O36" i="1" s="1"/>
  <c r="M36" i="1"/>
  <c r="M35" i="1"/>
  <c r="N35" i="1" s="1"/>
  <c r="O35" i="1" s="1"/>
  <c r="N33" i="1"/>
  <c r="O33" i="1" s="1"/>
  <c r="M33" i="1"/>
  <c r="O32" i="1"/>
  <c r="M32" i="1"/>
  <c r="N32" i="1" s="1"/>
  <c r="N31" i="1"/>
  <c r="O31" i="1" s="1"/>
  <c r="M31" i="1"/>
  <c r="O30" i="1"/>
  <c r="M30" i="1"/>
  <c r="N30" i="1" s="1"/>
  <c r="N29" i="1"/>
  <c r="O29" i="1" s="1"/>
  <c r="M29" i="1"/>
  <c r="O28" i="1"/>
  <c r="M28" i="1"/>
  <c r="N28" i="1" s="1"/>
  <c r="O27" i="1"/>
  <c r="N27" i="1"/>
  <c r="M27" i="1"/>
  <c r="M26" i="1"/>
  <c r="M25" i="1"/>
  <c r="N24" i="1"/>
  <c r="O24" i="1" s="1"/>
  <c r="M24" i="1"/>
  <c r="M23" i="1"/>
  <c r="R21" i="1"/>
  <c r="Q21" i="1"/>
  <c r="M21" i="1"/>
  <c r="M20" i="1"/>
  <c r="M172" i="1" s="1"/>
  <c r="M19" i="1"/>
  <c r="M17" i="1"/>
  <c r="N16" i="1"/>
  <c r="O16" i="1" s="1"/>
  <c r="M16" i="1"/>
  <c r="M168" i="1" s="1"/>
  <c r="R14" i="1"/>
  <c r="Q14" i="1"/>
  <c r="M14" i="1"/>
  <c r="N14" i="1" s="1"/>
  <c r="O14" i="1" s="1"/>
  <c r="N13" i="1"/>
  <c r="O13" i="1" s="1"/>
  <c r="M13" i="1"/>
  <c r="M12" i="1"/>
  <c r="N11" i="1"/>
  <c r="O11" i="1" s="1"/>
  <c r="M11" i="1"/>
  <c r="M10" i="1"/>
  <c r="N10" i="1" s="1"/>
  <c r="O10" i="1" s="1"/>
  <c r="N9" i="1"/>
  <c r="O9" i="1" s="1"/>
  <c r="M9" i="1"/>
  <c r="O8" i="1"/>
  <c r="M8" i="1"/>
  <c r="N8" i="1" s="1"/>
  <c r="N7" i="1"/>
  <c r="O7" i="1" s="1"/>
  <c r="M7" i="1"/>
  <c r="Q6" i="1"/>
  <c r="N6" i="1"/>
  <c r="O6" i="1" s="1"/>
  <c r="M6" i="1"/>
  <c r="M5" i="1"/>
  <c r="Q173" i="1" l="1"/>
  <c r="N25" i="1"/>
  <c r="O25" i="1" s="1"/>
  <c r="Q25" i="1"/>
  <c r="M157" i="1"/>
  <c r="N5" i="1"/>
  <c r="O5" i="1" s="1"/>
  <c r="M165" i="1"/>
  <c r="M169" i="1"/>
  <c r="N17" i="1"/>
  <c r="O17" i="1" s="1"/>
  <c r="R33" i="1"/>
  <c r="N26" i="1"/>
  <c r="O26" i="1" s="1"/>
  <c r="M162" i="1"/>
  <c r="N184" i="1"/>
  <c r="O184" i="1" s="1"/>
  <c r="M336" i="1"/>
  <c r="N336" i="1" s="1"/>
  <c r="O336" i="1" s="1"/>
  <c r="R90" i="1"/>
  <c r="N83" i="1"/>
  <c r="O83" i="1" s="1"/>
  <c r="M158" i="1"/>
  <c r="M160" i="1"/>
  <c r="R187" i="1"/>
  <c r="N180" i="1"/>
  <c r="O180" i="1" s="1"/>
  <c r="M341" i="1"/>
  <c r="N341" i="1" s="1"/>
  <c r="O341" i="1" s="1"/>
  <c r="N189" i="1"/>
  <c r="O189" i="1" s="1"/>
  <c r="M116" i="1"/>
  <c r="Q120" i="1"/>
  <c r="N120" i="1"/>
  <c r="O120" i="1" s="1"/>
  <c r="M334" i="1"/>
  <c r="N334" i="1" s="1"/>
  <c r="O334" i="1" s="1"/>
  <c r="N182" i="1"/>
  <c r="O182" i="1" s="1"/>
  <c r="N199" i="1"/>
  <c r="O199" i="1" s="1"/>
  <c r="R206" i="1"/>
  <c r="Q198" i="1"/>
  <c r="M203" i="1"/>
  <c r="N203" i="1" s="1"/>
  <c r="O203" i="1" s="1"/>
  <c r="M164" i="1"/>
  <c r="N12" i="1"/>
  <c r="O12" i="1" s="1"/>
  <c r="Q63" i="1"/>
  <c r="N63" i="1"/>
  <c r="O63" i="1" s="1"/>
  <c r="R71" i="1"/>
  <c r="M161" i="1"/>
  <c r="N168" i="1"/>
  <c r="O168" i="1" s="1"/>
  <c r="M344" i="1"/>
  <c r="Q339" i="1" s="1"/>
  <c r="Q187" i="1"/>
  <c r="N204" i="1"/>
  <c r="O204" i="1" s="1"/>
  <c r="M206" i="1"/>
  <c r="N206" i="1" s="1"/>
  <c r="O206" i="1" s="1"/>
  <c r="M338" i="1"/>
  <c r="N186" i="1"/>
  <c r="O186" i="1" s="1"/>
  <c r="M450" i="1"/>
  <c r="N450" i="1" s="1"/>
  <c r="N354" i="1"/>
  <c r="M454" i="1"/>
  <c r="N358" i="1"/>
  <c r="O358" i="1" s="1"/>
  <c r="R417" i="1"/>
  <c r="N410" i="1"/>
  <c r="O410" i="1" s="1"/>
  <c r="M163" i="1"/>
  <c r="M171" i="1"/>
  <c r="Q179" i="1"/>
  <c r="N183" i="1"/>
  <c r="O183" i="1" s="1"/>
  <c r="N190" i="1"/>
  <c r="O190" i="1" s="1"/>
  <c r="Q255" i="1"/>
  <c r="M331" i="1"/>
  <c r="M447" i="1"/>
  <c r="N378" i="1"/>
  <c r="O378" i="1" s="1"/>
  <c r="M455" i="1"/>
  <c r="N381" i="1"/>
  <c r="O381" i="1" s="1"/>
  <c r="M458" i="1"/>
  <c r="N458" i="1" s="1"/>
  <c r="O458" i="1" s="1"/>
  <c r="Q82" i="1"/>
  <c r="M345" i="1"/>
  <c r="Q346" i="1" s="1"/>
  <c r="Q194" i="1"/>
  <c r="Q236" i="1"/>
  <c r="N237" i="1"/>
  <c r="O237" i="1" s="1"/>
  <c r="N256" i="1"/>
  <c r="O256" i="1" s="1"/>
  <c r="Q409" i="1"/>
  <c r="N409" i="1"/>
  <c r="O409" i="1" s="1"/>
  <c r="M333" i="1"/>
  <c r="N333" i="1" s="1"/>
  <c r="M337" i="1"/>
  <c r="M448" i="1"/>
  <c r="N351" i="1"/>
  <c r="O351" i="1" s="1"/>
  <c r="N356" i="1"/>
  <c r="O356" i="1" s="1"/>
  <c r="N363" i="1"/>
  <c r="O363" i="1" s="1"/>
  <c r="N163" i="1" l="1"/>
  <c r="O163" i="1" s="1"/>
  <c r="M472" i="1"/>
  <c r="N472" i="1" s="1"/>
  <c r="O472" i="1" s="1"/>
  <c r="M456" i="1"/>
  <c r="N456" i="1" s="1"/>
  <c r="O456" i="1" s="1"/>
  <c r="N454" i="1"/>
  <c r="O454" i="1" s="1"/>
  <c r="N338" i="1"/>
  <c r="O338" i="1" s="1"/>
  <c r="M346" i="1"/>
  <c r="M474" i="1"/>
  <c r="N165" i="1"/>
  <c r="O165" i="1" s="1"/>
  <c r="M449" i="1"/>
  <c r="N447" i="1"/>
  <c r="O447" i="1" s="1"/>
  <c r="M469" i="1"/>
  <c r="N469" i="1" s="1"/>
  <c r="N160" i="1"/>
  <c r="M477" i="1"/>
  <c r="N477" i="1" s="1"/>
  <c r="O477" i="1" s="1"/>
  <c r="Q331" i="1"/>
  <c r="N331" i="1"/>
  <c r="O331" i="1" s="1"/>
  <c r="M332" i="1"/>
  <c r="M470" i="1"/>
  <c r="N470" i="1" s="1"/>
  <c r="O470" i="1" s="1"/>
  <c r="N161" i="1"/>
  <c r="O161" i="1" s="1"/>
  <c r="M467" i="1"/>
  <c r="N158" i="1"/>
  <c r="O158" i="1" s="1"/>
  <c r="Q158" i="1"/>
  <c r="M466" i="1"/>
  <c r="M159" i="1"/>
  <c r="N157" i="1"/>
  <c r="O157" i="1" s="1"/>
  <c r="N448" i="1"/>
  <c r="O448" i="1" s="1"/>
  <c r="Q448" i="1"/>
  <c r="M339" i="1"/>
  <c r="N339" i="1" s="1"/>
  <c r="O339" i="1" s="1"/>
  <c r="N337" i="1"/>
  <c r="O337" i="1" s="1"/>
  <c r="N455" i="1"/>
  <c r="O455" i="1" s="1"/>
  <c r="M463" i="1"/>
  <c r="Q166" i="1"/>
  <c r="M480" i="1"/>
  <c r="Q475" i="1" s="1"/>
  <c r="M473" i="1"/>
  <c r="N164" i="1"/>
  <c r="O164" i="1" s="1"/>
  <c r="M166" i="1"/>
  <c r="N166" i="1" s="1"/>
  <c r="O166" i="1" s="1"/>
  <c r="M471" i="1"/>
  <c r="N471" i="1" s="1"/>
  <c r="O471" i="1" s="1"/>
  <c r="N162" i="1"/>
  <c r="O162" i="1" s="1"/>
  <c r="M478" i="1"/>
  <c r="N478" i="1" s="1"/>
  <c r="O478" i="1" s="1"/>
  <c r="N169" i="1"/>
  <c r="O169" i="1" s="1"/>
  <c r="M481" i="1"/>
  <c r="Q482" i="1" s="1"/>
  <c r="M475" i="1" l="1"/>
  <c r="N475" i="1" s="1"/>
  <c r="O475" i="1" s="1"/>
  <c r="N473" i="1"/>
  <c r="O473" i="1" s="1"/>
  <c r="R166" i="1"/>
  <c r="N159" i="1"/>
  <c r="O159" i="1" s="1"/>
  <c r="N467" i="1"/>
  <c r="O467" i="1" s="1"/>
  <c r="M173" i="1"/>
  <c r="N474" i="1"/>
  <c r="O474" i="1" s="1"/>
  <c r="R456" i="1"/>
  <c r="N449" i="1"/>
  <c r="O449" i="1" s="1"/>
  <c r="N466" i="1"/>
  <c r="O466" i="1" s="1"/>
  <c r="M468" i="1"/>
  <c r="R339" i="1"/>
  <c r="N332" i="1"/>
  <c r="O332" i="1" s="1"/>
  <c r="R475" i="1" l="1"/>
  <c r="N468" i="1"/>
  <c r="O468" i="1" s="1"/>
  <c r="M482" i="1"/>
  <c r="Q467" i="1"/>
</calcChain>
</file>

<file path=xl/sharedStrings.xml><?xml version="1.0" encoding="utf-8"?>
<sst xmlns="http://schemas.openxmlformats.org/spreadsheetml/2006/main" count="1060" uniqueCount="77">
  <si>
    <t>FY 2018-2019 Regional &amp; Statewide Monthly Recruitment Performance Report</t>
  </si>
  <si>
    <t>Month:</t>
  </si>
  <si>
    <t>May 2019</t>
  </si>
  <si>
    <t>Region - North</t>
  </si>
  <si>
    <t>Circuit 1</t>
  </si>
  <si>
    <t>Jun 18</t>
  </si>
  <si>
    <t>Jul 18</t>
  </si>
  <si>
    <t>Aug 18</t>
  </si>
  <si>
    <t>Sep 18</t>
  </si>
  <si>
    <t>Oct 18</t>
  </si>
  <si>
    <t>Nov 18</t>
  </si>
  <si>
    <t>Dec 18</t>
  </si>
  <si>
    <t>Jan 19</t>
  </si>
  <si>
    <t>Feb 19</t>
  </si>
  <si>
    <t>Mar 19</t>
  </si>
  <si>
    <t>Apr 19</t>
  </si>
  <si>
    <t>May 19</t>
  </si>
  <si>
    <t xml:space="preserve"> Rolling
12 Month
# Change</t>
  </si>
  <si>
    <t>Rolling
12 Month
% Change</t>
  </si>
  <si>
    <t xml:space="preserve">Active </t>
  </si>
  <si>
    <t>Sept. 2019</t>
  </si>
  <si>
    <t>Certified Active Volunteers</t>
  </si>
  <si>
    <t>Vol. %</t>
  </si>
  <si>
    <t>Vol. Goal</t>
  </si>
  <si>
    <t>Certified Inactive Volunteers</t>
  </si>
  <si>
    <t>Total Certified Volunteers</t>
  </si>
  <si>
    <t>GAL Alumni (Cumulative)</t>
  </si>
  <si>
    <t>12+ Months Inactive Volunteers</t>
  </si>
  <si>
    <t>NonCase Volunteers</t>
  </si>
  <si>
    <t>Total  Volunteers</t>
  </si>
  <si>
    <t>No. Children Assigned to Staff</t>
  </si>
  <si>
    <t xml:space="preserve">Monthly </t>
  </si>
  <si>
    <t xml:space="preserve"> % of </t>
  </si>
  <si>
    <t>No. Children Assigned to Vols</t>
  </si>
  <si>
    <t>Avg. Certified</t>
  </si>
  <si>
    <t>Total Children Assigned</t>
  </si>
  <si>
    <t>Cumulative R12M Total Children</t>
  </si>
  <si>
    <t>Cumulative R12M Total Volunteers</t>
  </si>
  <si>
    <t>12 Month</t>
  </si>
  <si>
    <t>Newly Certified Volunteers</t>
  </si>
  <si>
    <t>Retention</t>
  </si>
  <si>
    <t>Newly Discharged Volunteers</t>
  </si>
  <si>
    <t>Avg. Discharged</t>
  </si>
  <si>
    <t>Rate</t>
  </si>
  <si>
    <t>Children/Certified Vol. Ratio</t>
  </si>
  <si>
    <t>Circuit 2</t>
  </si>
  <si>
    <t>Total Volunteers</t>
  </si>
  <si>
    <t>No. Chidren Assigned to Vols</t>
  </si>
  <si>
    <t>11 Month</t>
  </si>
  <si>
    <t>Circuit 3</t>
  </si>
  <si>
    <t>9 Month</t>
  </si>
  <si>
    <t>Circuit 4</t>
  </si>
  <si>
    <t>Circuit 5</t>
  </si>
  <si>
    <t>10 Month</t>
  </si>
  <si>
    <t>Circuit 7</t>
  </si>
  <si>
    <t>Circuit 8</t>
  </si>
  <si>
    <t>Circuit 14</t>
  </si>
  <si>
    <t>Region - North Total</t>
  </si>
  <si>
    <t>Region - Central</t>
  </si>
  <si>
    <t>Circuit 6</t>
  </si>
  <si>
    <t>Circuit 9 - Orange</t>
  </si>
  <si>
    <t>No Data</t>
  </si>
  <si>
    <t>Circuit 9 - Osceola</t>
  </si>
  <si>
    <t>Circuit 10</t>
  </si>
  <si>
    <t>Circuit 12</t>
  </si>
  <si>
    <t>Circuit 13</t>
  </si>
  <si>
    <t>Circuit 18</t>
  </si>
  <si>
    <t>Circuit 20</t>
  </si>
  <si>
    <t>Region - Central Total</t>
  </si>
  <si>
    <t>Region - South</t>
  </si>
  <si>
    <t>Circuit 11</t>
  </si>
  <si>
    <t>Circuit 15</t>
  </si>
  <si>
    <t>Circuit 16</t>
  </si>
  <si>
    <t>Circuit 17</t>
  </si>
  <si>
    <t>Circuit 19</t>
  </si>
  <si>
    <t>Region - South Total</t>
  </si>
  <si>
    <t>Statewide -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</si>
</sst>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11">
    <xf numFmtId="0" fontId="0" fillId="0" borderId="0" xfId="0"/>
    <xf numFmtId="0" fontId="3" fillId="0" borderId="0" xfId="0" applyFont="1"/>
    <xf numFmtId="17" fontId="3" fillId="0" borderId="0" xfId="0" applyNumberFormat="1" applyFont="1"/>
    <xf numFmtId="49" fontId="3" fillId="0" borderId="0" xfId="0" applyNumberFormat="1" applyFont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6" fontId="3" fillId="0" borderId="2" xfId="0" applyNumberFormat="1" applyFont="1" applyBorder="1"/>
    <xf numFmtId="49" fontId="3" fillId="0" borderId="2" xfId="0" applyNumberFormat="1" applyFont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3" borderId="3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0" fontId="5" fillId="4" borderId="0" xfId="0" applyFont="1" applyFill="1"/>
    <xf numFmtId="0" fontId="0" fillId="4" borderId="0" xfId="0" applyFill="1"/>
    <xf numFmtId="0" fontId="0" fillId="4" borderId="0" xfId="0" applyFill="1" applyAlignment="1">
      <alignment horizontal="center"/>
    </xf>
    <xf numFmtId="3" fontId="5" fillId="3" borderId="5" xfId="0" applyNumberFormat="1" applyFont="1" applyFill="1" applyBorder="1" applyAlignment="1">
      <alignment horizontal="center"/>
    </xf>
    <xf numFmtId="0" fontId="3" fillId="4" borderId="0" xfId="0" applyFont="1" applyFill="1"/>
    <xf numFmtId="3" fontId="5" fillId="4" borderId="0" xfId="0" applyNumberFormat="1" applyFont="1" applyFill="1" applyAlignment="1">
      <alignment horizontal="center"/>
    </xf>
    <xf numFmtId="164" fontId="5" fillId="4" borderId="0" xfId="0" applyNumberFormat="1" applyFont="1" applyFill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4" fontId="5" fillId="5" borderId="0" xfId="0" applyNumberFormat="1" applyFont="1" applyFill="1" applyAlignment="1">
      <alignment horizontal="center"/>
    </xf>
    <xf numFmtId="0" fontId="5" fillId="0" borderId="0" xfId="0" applyFont="1"/>
    <xf numFmtId="0" fontId="0" fillId="0" borderId="0" xfId="0" applyFill="1"/>
    <xf numFmtId="0" fontId="3" fillId="0" borderId="2" xfId="0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5" fontId="5" fillId="3" borderId="4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165" fontId="5" fillId="3" borderId="7" xfId="0" applyNumberFormat="1" applyFont="1" applyFill="1" applyBorder="1" applyAlignment="1">
      <alignment horizontal="center"/>
    </xf>
    <xf numFmtId="17" fontId="3" fillId="0" borderId="0" xfId="0" applyNumberFormat="1" applyFont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0" fontId="0" fillId="0" borderId="0" xfId="0" applyFont="1"/>
    <xf numFmtId="0" fontId="4" fillId="0" borderId="0" xfId="0" applyFont="1" applyAlignment="1">
      <alignment wrapText="1"/>
    </xf>
    <xf numFmtId="0" fontId="4" fillId="0" borderId="2" xfId="0" applyFont="1" applyFill="1" applyBorder="1" applyAlignment="1">
      <alignment wrapText="1"/>
    </xf>
    <xf numFmtId="49" fontId="4" fillId="0" borderId="2" xfId="0" applyNumberFormat="1" applyFont="1" applyFill="1" applyBorder="1" applyAlignment="1">
      <alignment wrapText="1"/>
    </xf>
    <xf numFmtId="3" fontId="5" fillId="3" borderId="8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0" fontId="4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0" fontId="4" fillId="4" borderId="0" xfId="0" applyFont="1" applyFill="1"/>
    <xf numFmtId="164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/>
    <xf numFmtId="165" fontId="9" fillId="0" borderId="0" xfId="0" applyNumberFormat="1" applyFont="1" applyFill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0" fillId="0" borderId="0" xfId="0" applyFont="1"/>
    <xf numFmtId="0" fontId="11" fillId="0" borderId="0" xfId="0" applyFont="1" applyFill="1" applyBorder="1" applyAlignment="1">
      <alignment horizontal="center"/>
    </xf>
    <xf numFmtId="1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164" fontId="10" fillId="0" borderId="0" xfId="0" applyNumberFormat="1" applyFont="1" applyFill="1" applyAlignment="1">
      <alignment horizontal="center"/>
    </xf>
    <xf numFmtId="0" fontId="11" fillId="0" borderId="0" xfId="0" applyFont="1"/>
    <xf numFmtId="164" fontId="12" fillId="0" borderId="0" xfId="0" applyNumberFormat="1" applyFont="1" applyFill="1" applyAlignment="1">
      <alignment horizontal="center"/>
    </xf>
    <xf numFmtId="3" fontId="5" fillId="2" borderId="1" xfId="1" applyNumberFormat="1" applyFont="1" applyBorder="1" applyAlignment="1">
      <alignment horizontal="center"/>
    </xf>
    <xf numFmtId="3" fontId="5" fillId="4" borderId="0" xfId="0" applyNumberFormat="1" applyFont="1" applyFill="1" applyBorder="1" applyAlignment="1">
      <alignment horizontal="center"/>
    </xf>
    <xf numFmtId="3" fontId="5" fillId="4" borderId="0" xfId="0" applyNumberFormat="1" applyFont="1" applyFill="1"/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3" fontId="0" fillId="4" borderId="0" xfId="0" applyNumberFormat="1" applyFill="1" applyAlignment="1">
      <alignment horizontal="center"/>
    </xf>
    <xf numFmtId="164" fontId="13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Fill="1" applyBorder="1"/>
    <xf numFmtId="49" fontId="4" fillId="0" borderId="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4" fillId="0" borderId="0" xfId="0" applyNumberFormat="1" applyFont="1" applyAlignment="1">
      <alignment horizontal="center"/>
    </xf>
    <xf numFmtId="0" fontId="0" fillId="0" borderId="0" xfId="0" applyBorder="1"/>
    <xf numFmtId="0" fontId="13" fillId="4" borderId="0" xfId="0" applyFont="1" applyFill="1"/>
    <xf numFmtId="165" fontId="5" fillId="3" borderId="9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3" fontId="5" fillId="0" borderId="0" xfId="0" applyNumberFormat="1" applyFont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2" fontId="0" fillId="0" borderId="0" xfId="0" applyNumberFormat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</cellXfs>
  <cellStyles count="2">
    <cellStyle name="20% - Accent4" xfId="1" builtinId="4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Master%20Data%20Template%20-%20May%20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able"/>
      <sheetName val="Summary Table"/>
      <sheetName val="DCF Children Totals"/>
      <sheetName val="Orange Cty - Pro Bono Data"/>
      <sheetName val="GAL Alumni by County"/>
      <sheetName val="Pro Bono Attorneys by County"/>
      <sheetName val="Inactive Vols 12+ by County"/>
      <sheetName val="Educational-Transportation Vols"/>
      <sheetName val="YTD Vol. Mgt. Perf."/>
      <sheetName val="Vol. Rolling Retention Rate"/>
      <sheetName val="R12M Cum. Totals"/>
      <sheetName val="Volunteer Goals"/>
      <sheetName val="Escambia 1"/>
      <sheetName val="Okaloosa 1"/>
      <sheetName val="Santa Rosa 1"/>
      <sheetName val="Walton 1"/>
      <sheetName val="Franklin 2"/>
      <sheetName val="Gadsden 2"/>
      <sheetName val="Jefferson 2"/>
      <sheetName val="Leon 2"/>
      <sheetName val="Liberty 2"/>
      <sheetName val="Wakulla 2"/>
      <sheetName val="Columbia 3"/>
      <sheetName val="Dixie 3"/>
      <sheetName val="Hamilton 3"/>
      <sheetName val="Lafayette 3"/>
      <sheetName val="Madison 3"/>
      <sheetName val="Suwanee 3"/>
      <sheetName val="Taylor 3"/>
      <sheetName val="Clay 4"/>
      <sheetName val="Duval 4"/>
      <sheetName val="Nassau 4"/>
      <sheetName val="Citrus 5"/>
      <sheetName val="Hernando 5"/>
      <sheetName val="Lake 5"/>
      <sheetName val="Marion 5"/>
      <sheetName val="Sumter 5"/>
      <sheetName val="Pasco 6"/>
      <sheetName val="Pinellas 6"/>
      <sheetName val="Flagler 7"/>
      <sheetName val="Putnam 7"/>
      <sheetName val="St. Johns 7"/>
      <sheetName val="Volusia 7"/>
      <sheetName val="Alachua 8"/>
      <sheetName val="Baker 8"/>
      <sheetName val="Bradford 8"/>
      <sheetName val="Gilchrist 8"/>
      <sheetName val="Levy 8"/>
      <sheetName val="Union 8"/>
      <sheetName val="Orange 9"/>
      <sheetName val="Osceola 9"/>
      <sheetName val="Hardee 10"/>
      <sheetName val="Highlands 10"/>
      <sheetName val="Polk 10"/>
      <sheetName val="Miami-Dade 11"/>
      <sheetName val="Desoto 12"/>
      <sheetName val="Manatee 12"/>
      <sheetName val="Sarasota 12"/>
      <sheetName val="Hillsborough 13"/>
      <sheetName val="Bay 14"/>
      <sheetName val="Calhoun 14"/>
      <sheetName val="Gulf 14"/>
      <sheetName val="Holmes 14"/>
      <sheetName val="Jackson 14"/>
      <sheetName val="Washington 14"/>
      <sheetName val="Palm Beach 15"/>
      <sheetName val="Monroe 16"/>
      <sheetName val="Broward 17"/>
      <sheetName val="Brevard 18"/>
      <sheetName val="Seminole 18"/>
      <sheetName val="Indian River 19"/>
      <sheetName val="Martin 19"/>
      <sheetName val="Okeechobee 19"/>
      <sheetName val="St. Lucie 19"/>
      <sheetName val="Charlotte 20"/>
      <sheetName val="Collier 20"/>
      <sheetName val="Glades 20"/>
      <sheetName val="Hendry 20"/>
      <sheetName val="Lee 20"/>
      <sheetName val="GAL Representation Report"/>
      <sheetName val="Perf. Adv. Snapshot Report"/>
      <sheetName val="FY 18-19 Recruiting Performance"/>
      <sheetName val="R12M Circuit Graphs"/>
      <sheetName val="Dashboard"/>
    </sheetNames>
    <sheetDataSet>
      <sheetData sheetId="0"/>
      <sheetData sheetId="1">
        <row r="2">
          <cell r="BL2">
            <v>2360</v>
          </cell>
          <cell r="BM2">
            <v>800</v>
          </cell>
        </row>
        <row r="3">
          <cell r="BL3">
            <v>815</v>
          </cell>
          <cell r="BM3">
            <v>442</v>
          </cell>
        </row>
        <row r="4">
          <cell r="BL4">
            <v>805</v>
          </cell>
          <cell r="BM4">
            <v>199</v>
          </cell>
        </row>
        <row r="5">
          <cell r="BL5">
            <v>1978</v>
          </cell>
          <cell r="BM5">
            <v>578</v>
          </cell>
        </row>
        <row r="6">
          <cell r="O6">
            <v>446</v>
          </cell>
          <cell r="U6">
            <v>992</v>
          </cell>
          <cell r="V6">
            <v>1438</v>
          </cell>
          <cell r="W6">
            <v>458</v>
          </cell>
          <cell r="Y6">
            <v>213</v>
          </cell>
          <cell r="Z6">
            <v>23</v>
          </cell>
          <cell r="AB6">
            <v>16</v>
          </cell>
          <cell r="AC6">
            <v>0</v>
          </cell>
          <cell r="AE6">
            <v>671</v>
          </cell>
          <cell r="AF6">
            <v>1186</v>
          </cell>
          <cell r="AY6">
            <v>492</v>
          </cell>
          <cell r="BA6">
            <v>14</v>
          </cell>
          <cell r="BI6">
            <v>1.4754098360655739</v>
          </cell>
          <cell r="BL6">
            <v>2728</v>
          </cell>
          <cell r="BM6">
            <v>904</v>
          </cell>
        </row>
        <row r="7">
          <cell r="BL7">
            <v>2879</v>
          </cell>
          <cell r="BM7">
            <v>1138</v>
          </cell>
        </row>
        <row r="8">
          <cell r="BL8">
            <v>2468</v>
          </cell>
          <cell r="BM8">
            <v>665</v>
          </cell>
        </row>
        <row r="9">
          <cell r="BL9">
            <v>900</v>
          </cell>
          <cell r="BM9">
            <v>452</v>
          </cell>
        </row>
        <row r="10">
          <cell r="BL10">
            <v>520</v>
          </cell>
          <cell r="BM10">
            <v>245</v>
          </cell>
        </row>
        <row r="11">
          <cell r="BL11">
            <v>2015</v>
          </cell>
          <cell r="BM11">
            <v>972</v>
          </cell>
        </row>
        <row r="12">
          <cell r="BL12">
            <v>3141</v>
          </cell>
          <cell r="BM12">
            <v>953</v>
          </cell>
        </row>
        <row r="13">
          <cell r="O13">
            <v>40</v>
          </cell>
          <cell r="U13">
            <v>484</v>
          </cell>
          <cell r="V13">
            <v>524</v>
          </cell>
          <cell r="W13">
            <v>291</v>
          </cell>
          <cell r="Y13">
            <v>85</v>
          </cell>
          <cell r="Z13">
            <v>3</v>
          </cell>
          <cell r="AB13">
            <v>10</v>
          </cell>
          <cell r="AC13">
            <v>0</v>
          </cell>
          <cell r="AE13">
            <v>376</v>
          </cell>
          <cell r="AF13">
            <v>597</v>
          </cell>
          <cell r="AY13">
            <v>218</v>
          </cell>
          <cell r="BA13">
            <v>10</v>
          </cell>
          <cell r="BI13">
            <v>1.1622340425531914</v>
          </cell>
          <cell r="BL13">
            <v>1988</v>
          </cell>
          <cell r="BM13">
            <v>639</v>
          </cell>
        </row>
        <row r="14">
          <cell r="BL14">
            <v>3841</v>
          </cell>
          <cell r="BM14">
            <v>981</v>
          </cell>
        </row>
        <row r="15">
          <cell r="BL15">
            <v>1073</v>
          </cell>
          <cell r="BM15">
            <v>1073</v>
          </cell>
        </row>
        <row r="16">
          <cell r="BL16">
            <v>2566</v>
          </cell>
          <cell r="BM16">
            <v>778</v>
          </cell>
        </row>
        <row r="17">
          <cell r="BL17">
            <v>184</v>
          </cell>
          <cell r="BM17">
            <v>109</v>
          </cell>
        </row>
        <row r="18">
          <cell r="BL18">
            <v>3555</v>
          </cell>
          <cell r="BM18">
            <v>1050</v>
          </cell>
        </row>
        <row r="19">
          <cell r="BL19">
            <v>2065</v>
          </cell>
          <cell r="BM19">
            <v>638</v>
          </cell>
        </row>
        <row r="20">
          <cell r="BL20">
            <v>1383</v>
          </cell>
          <cell r="BM20">
            <v>457</v>
          </cell>
        </row>
        <row r="21">
          <cell r="O21">
            <v>143</v>
          </cell>
          <cell r="U21">
            <v>222</v>
          </cell>
          <cell r="V21">
            <v>365</v>
          </cell>
          <cell r="W21">
            <v>92</v>
          </cell>
          <cell r="Y21">
            <v>63</v>
          </cell>
          <cell r="Z21">
            <v>26</v>
          </cell>
          <cell r="AB21">
            <v>4</v>
          </cell>
          <cell r="AC21">
            <v>0</v>
          </cell>
          <cell r="AE21">
            <v>155</v>
          </cell>
          <cell r="AF21">
            <v>249</v>
          </cell>
          <cell r="AY21">
            <v>68</v>
          </cell>
          <cell r="BA21">
            <v>8</v>
          </cell>
          <cell r="BI21">
            <v>1.4322580645161291</v>
          </cell>
          <cell r="BL21">
            <v>2135</v>
          </cell>
          <cell r="BM21">
            <v>665</v>
          </cell>
        </row>
        <row r="25">
          <cell r="O25">
            <v>360</v>
          </cell>
          <cell r="U25">
            <v>626</v>
          </cell>
          <cell r="V25">
            <v>986</v>
          </cell>
          <cell r="W25">
            <v>334</v>
          </cell>
          <cell r="Y25">
            <v>170</v>
          </cell>
          <cell r="Z25">
            <v>12</v>
          </cell>
          <cell r="AB25">
            <v>14</v>
          </cell>
          <cell r="AC25">
            <v>0</v>
          </cell>
          <cell r="AE25">
            <v>504</v>
          </cell>
          <cell r="AF25">
            <v>1012</v>
          </cell>
          <cell r="AY25">
            <v>495</v>
          </cell>
          <cell r="BA25">
            <v>2</v>
          </cell>
          <cell r="BI25">
            <v>1.2420634920634921</v>
          </cell>
        </row>
        <row r="31">
          <cell r="O31">
            <v>250</v>
          </cell>
          <cell r="U31">
            <v>1262</v>
          </cell>
          <cell r="V31">
            <v>1512</v>
          </cell>
          <cell r="W31">
            <v>495</v>
          </cell>
          <cell r="Y31">
            <v>118</v>
          </cell>
          <cell r="Z31">
            <v>43</v>
          </cell>
          <cell r="AB31">
            <v>6</v>
          </cell>
          <cell r="AC31">
            <v>7</v>
          </cell>
          <cell r="AE31">
            <v>613</v>
          </cell>
          <cell r="AF31">
            <v>1179</v>
          </cell>
          <cell r="AY31">
            <v>523</v>
          </cell>
          <cell r="BA31">
            <v>1</v>
          </cell>
          <cell r="BI31">
            <v>2.0587275693311584</v>
          </cell>
        </row>
        <row r="34">
          <cell r="O34">
            <v>429</v>
          </cell>
          <cell r="U34">
            <v>1400</v>
          </cell>
          <cell r="W34">
            <v>689</v>
          </cell>
          <cell r="Y34">
            <v>257</v>
          </cell>
          <cell r="Z34">
            <v>84</v>
          </cell>
          <cell r="AB34">
            <v>7</v>
          </cell>
          <cell r="AC34">
            <v>0</v>
          </cell>
          <cell r="AE34">
            <v>946</v>
          </cell>
          <cell r="AF34">
            <v>1508</v>
          </cell>
          <cell r="AY34">
            <v>478</v>
          </cell>
          <cell r="BA34">
            <v>55</v>
          </cell>
          <cell r="BI34">
            <v>1.4714587737843552</v>
          </cell>
        </row>
        <row r="39">
          <cell r="O39">
            <v>437</v>
          </cell>
          <cell r="U39">
            <v>1022</v>
          </cell>
          <cell r="V39">
            <v>1459</v>
          </cell>
          <cell r="W39">
            <v>378</v>
          </cell>
          <cell r="Y39">
            <v>181</v>
          </cell>
          <cell r="Z39">
            <v>15</v>
          </cell>
          <cell r="AB39">
            <v>11</v>
          </cell>
          <cell r="AC39">
            <v>0</v>
          </cell>
          <cell r="AE39">
            <v>559</v>
          </cell>
          <cell r="AF39">
            <v>920</v>
          </cell>
          <cell r="AY39">
            <v>278</v>
          </cell>
          <cell r="BA39">
            <v>32</v>
          </cell>
        </row>
        <row r="46">
          <cell r="O46">
            <v>81</v>
          </cell>
          <cell r="U46">
            <v>423</v>
          </cell>
          <cell r="W46">
            <v>259</v>
          </cell>
          <cell r="Y46">
            <v>145</v>
          </cell>
          <cell r="Z46">
            <v>1</v>
          </cell>
          <cell r="AB46">
            <v>5</v>
          </cell>
          <cell r="AC46">
            <v>0</v>
          </cell>
          <cell r="AE46">
            <v>404</v>
          </cell>
          <cell r="AF46">
            <v>764</v>
          </cell>
          <cell r="AY46">
            <v>359</v>
          </cell>
          <cell r="BA46">
            <v>37</v>
          </cell>
          <cell r="BI46">
            <v>1.0470297029702971</v>
          </cell>
        </row>
        <row r="47">
          <cell r="O47">
            <v>1035</v>
          </cell>
          <cell r="U47">
            <v>463</v>
          </cell>
          <cell r="W47">
            <v>295</v>
          </cell>
          <cell r="AE47">
            <v>295</v>
          </cell>
          <cell r="BI47">
            <v>1.5694915254237287</v>
          </cell>
        </row>
        <row r="48">
          <cell r="O48">
            <v>121</v>
          </cell>
          <cell r="U48">
            <v>188</v>
          </cell>
          <cell r="V48">
            <v>309</v>
          </cell>
          <cell r="W48">
            <v>97</v>
          </cell>
          <cell r="AE48">
            <v>183</v>
          </cell>
          <cell r="AF48">
            <v>329</v>
          </cell>
        </row>
        <row r="49">
          <cell r="Y49">
            <v>86</v>
          </cell>
          <cell r="Z49">
            <v>10</v>
          </cell>
          <cell r="AB49">
            <v>2</v>
          </cell>
          <cell r="AC49">
            <v>0</v>
          </cell>
          <cell r="AY49">
            <v>136</v>
          </cell>
          <cell r="BA49">
            <v>35</v>
          </cell>
          <cell r="BI49">
            <v>1.0273224043715847</v>
          </cell>
        </row>
        <row r="53">
          <cell r="O53">
            <v>205</v>
          </cell>
          <cell r="U53">
            <v>1090</v>
          </cell>
          <cell r="V53">
            <v>1295</v>
          </cell>
          <cell r="W53">
            <v>533</v>
          </cell>
          <cell r="Y53">
            <v>257</v>
          </cell>
          <cell r="Z53">
            <v>22</v>
          </cell>
          <cell r="AB53">
            <v>16</v>
          </cell>
          <cell r="AC53">
            <v>0</v>
          </cell>
          <cell r="AE53">
            <v>790</v>
          </cell>
          <cell r="AF53">
            <v>1362</v>
          </cell>
          <cell r="AY53">
            <v>550</v>
          </cell>
          <cell r="BA53">
            <v>65</v>
          </cell>
          <cell r="BI53">
            <v>1.3696202531645569</v>
          </cell>
        </row>
        <row r="55">
          <cell r="O55">
            <v>1023</v>
          </cell>
          <cell r="U55">
            <v>731</v>
          </cell>
          <cell r="V55">
            <v>1754</v>
          </cell>
          <cell r="W55">
            <v>416</v>
          </cell>
          <cell r="Y55">
            <v>321</v>
          </cell>
          <cell r="Z55">
            <v>9</v>
          </cell>
          <cell r="AB55">
            <v>12</v>
          </cell>
          <cell r="AC55">
            <v>0</v>
          </cell>
          <cell r="AE55">
            <v>737</v>
          </cell>
          <cell r="AF55">
            <v>1270</v>
          </cell>
          <cell r="AY55">
            <v>524</v>
          </cell>
          <cell r="BA55">
            <v>66</v>
          </cell>
          <cell r="BI55">
            <v>0.99050203527815472</v>
          </cell>
        </row>
        <row r="59">
          <cell r="O59">
            <v>184</v>
          </cell>
          <cell r="U59">
            <v>973</v>
          </cell>
          <cell r="V59">
            <v>1157</v>
          </cell>
          <cell r="W59">
            <v>412</v>
          </cell>
          <cell r="Y59">
            <v>152</v>
          </cell>
          <cell r="Z59">
            <v>32</v>
          </cell>
          <cell r="AB59">
            <v>7</v>
          </cell>
          <cell r="AC59">
            <v>0</v>
          </cell>
          <cell r="AE59">
            <v>564</v>
          </cell>
          <cell r="AF59">
            <v>847</v>
          </cell>
          <cell r="AY59">
            <v>251</v>
          </cell>
          <cell r="BA59">
            <v>35</v>
          </cell>
          <cell r="BI59">
            <v>1.7251773049645389</v>
          </cell>
        </row>
        <row r="61">
          <cell r="O61">
            <v>733</v>
          </cell>
          <cell r="U61">
            <v>1349</v>
          </cell>
          <cell r="V61">
            <v>2082</v>
          </cell>
          <cell r="W61">
            <v>565</v>
          </cell>
          <cell r="Y61">
            <v>243</v>
          </cell>
          <cell r="Z61">
            <v>85</v>
          </cell>
          <cell r="AB61">
            <v>15</v>
          </cell>
          <cell r="AC61">
            <v>1</v>
          </cell>
          <cell r="AE61">
            <v>808</v>
          </cell>
          <cell r="AF61">
            <v>1386</v>
          </cell>
          <cell r="AY61">
            <v>493</v>
          </cell>
          <cell r="BA61">
            <v>34</v>
          </cell>
          <cell r="BI61">
            <v>1.6485148514851484</v>
          </cell>
        </row>
        <row r="68">
          <cell r="O68">
            <v>174</v>
          </cell>
          <cell r="U68">
            <v>492</v>
          </cell>
          <cell r="W68">
            <v>188</v>
          </cell>
          <cell r="Y68">
            <v>76</v>
          </cell>
          <cell r="Z68">
            <v>17</v>
          </cell>
          <cell r="AB68">
            <v>0</v>
          </cell>
          <cell r="AC68">
            <v>0</v>
          </cell>
          <cell r="AE68">
            <v>264</v>
          </cell>
          <cell r="AF68">
            <v>410</v>
          </cell>
          <cell r="AY68">
            <v>129</v>
          </cell>
          <cell r="BA68">
            <v>14</v>
          </cell>
          <cell r="BI68">
            <v>1.8636363636363635</v>
          </cell>
        </row>
        <row r="70">
          <cell r="O70">
            <v>545</v>
          </cell>
          <cell r="U70">
            <v>989</v>
          </cell>
          <cell r="V70">
            <v>1534</v>
          </cell>
          <cell r="W70">
            <v>455</v>
          </cell>
          <cell r="Y70">
            <v>162</v>
          </cell>
          <cell r="Z70">
            <v>16</v>
          </cell>
          <cell r="AB70">
            <v>10</v>
          </cell>
          <cell r="AC70">
            <v>0</v>
          </cell>
          <cell r="AE70">
            <v>617</v>
          </cell>
          <cell r="AF70">
            <v>1048</v>
          </cell>
          <cell r="AY70">
            <v>414</v>
          </cell>
          <cell r="BA70">
            <v>15</v>
          </cell>
          <cell r="BI70">
            <v>1.6029173419773095</v>
          </cell>
        </row>
        <row r="72">
          <cell r="O72">
            <v>80</v>
          </cell>
          <cell r="U72">
            <v>58</v>
          </cell>
          <cell r="V72">
            <v>138</v>
          </cell>
          <cell r="W72">
            <v>34</v>
          </cell>
          <cell r="Y72">
            <v>23</v>
          </cell>
          <cell r="Z72">
            <v>21</v>
          </cell>
          <cell r="AB72">
            <v>0</v>
          </cell>
          <cell r="AC72">
            <v>0</v>
          </cell>
          <cell r="AE72">
            <v>57</v>
          </cell>
          <cell r="AF72">
            <v>143</v>
          </cell>
          <cell r="AY72">
            <v>65</v>
          </cell>
          <cell r="BA72">
            <v>10</v>
          </cell>
          <cell r="BI72">
            <v>1.0175438596491229</v>
          </cell>
        </row>
        <row r="74">
          <cell r="O74">
            <v>763</v>
          </cell>
          <cell r="U74">
            <v>1189</v>
          </cell>
          <cell r="V74">
            <v>1952</v>
          </cell>
          <cell r="W74">
            <v>536</v>
          </cell>
          <cell r="Y74">
            <v>235</v>
          </cell>
          <cell r="Z74">
            <v>32</v>
          </cell>
          <cell r="AB74">
            <v>13</v>
          </cell>
          <cell r="AC74">
            <v>0</v>
          </cell>
          <cell r="AE74">
            <v>771</v>
          </cell>
          <cell r="AF74">
            <v>1413</v>
          </cell>
          <cell r="AY74">
            <v>610</v>
          </cell>
          <cell r="BA74">
            <v>40</v>
          </cell>
          <cell r="BI74">
            <v>1.5421530479896239</v>
          </cell>
        </row>
        <row r="77">
          <cell r="O77">
            <v>324</v>
          </cell>
          <cell r="U77">
            <v>918</v>
          </cell>
          <cell r="V77">
            <v>1242</v>
          </cell>
          <cell r="W77">
            <v>366</v>
          </cell>
          <cell r="Y77">
            <v>172</v>
          </cell>
          <cell r="Z77">
            <v>18</v>
          </cell>
          <cell r="AB77">
            <v>3</v>
          </cell>
          <cell r="AC77">
            <v>0</v>
          </cell>
          <cell r="AE77">
            <v>538</v>
          </cell>
          <cell r="AF77">
            <v>864</v>
          </cell>
          <cell r="AY77">
            <v>295</v>
          </cell>
          <cell r="BA77">
            <v>72</v>
          </cell>
          <cell r="BI77">
            <v>1.7026022304832713</v>
          </cell>
        </row>
        <row r="82">
          <cell r="O82">
            <v>145</v>
          </cell>
          <cell r="Q82">
            <v>696</v>
          </cell>
          <cell r="V82">
            <v>841</v>
          </cell>
          <cell r="W82">
            <v>284</v>
          </cell>
          <cell r="Y82">
            <v>95</v>
          </cell>
          <cell r="Z82">
            <v>7</v>
          </cell>
          <cell r="AB82">
            <v>12</v>
          </cell>
          <cell r="AC82">
            <v>1</v>
          </cell>
          <cell r="AE82">
            <v>379</v>
          </cell>
          <cell r="AF82">
            <v>639</v>
          </cell>
          <cell r="AY82">
            <v>253</v>
          </cell>
          <cell r="BA82">
            <v>12</v>
          </cell>
          <cell r="BI82">
            <v>1.8364116094986807</v>
          </cell>
        </row>
        <row r="88">
          <cell r="O88">
            <v>199</v>
          </cell>
          <cell r="U88">
            <v>1058</v>
          </cell>
          <cell r="V88">
            <v>1257</v>
          </cell>
          <cell r="W88">
            <v>461</v>
          </cell>
          <cell r="Y88">
            <v>132</v>
          </cell>
          <cell r="Z88">
            <v>27</v>
          </cell>
          <cell r="AB88">
            <v>5</v>
          </cell>
          <cell r="AC88">
            <v>0</v>
          </cell>
          <cell r="AE88">
            <v>593</v>
          </cell>
          <cell r="AF88">
            <v>943</v>
          </cell>
          <cell r="AY88">
            <v>323</v>
          </cell>
          <cell r="BA88">
            <v>22</v>
          </cell>
          <cell r="BI88">
            <v>1.7841483979763912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0.84732719527277722</v>
          </cell>
        </row>
        <row r="3">
          <cell r="B3">
            <v>0.86646884272997027</v>
          </cell>
        </row>
        <row r="4">
          <cell r="B4">
            <v>0.99312242090784042</v>
          </cell>
        </row>
        <row r="5">
          <cell r="B5">
            <v>0.87798458356833997</v>
          </cell>
        </row>
        <row r="6">
          <cell r="B6">
            <v>0.85818795723128871</v>
          </cell>
        </row>
        <row r="7">
          <cell r="B7">
            <v>0.88395904436860073</v>
          </cell>
        </row>
        <row r="8">
          <cell r="B8">
            <v>0.86979166666666663</v>
          </cell>
        </row>
        <row r="9">
          <cell r="B9">
            <v>0.92439478584729984</v>
          </cell>
        </row>
        <row r="10">
          <cell r="B10">
            <v>0.84150943396226419</v>
          </cell>
        </row>
        <row r="11">
          <cell r="B11">
            <v>0.85313271951493375</v>
          </cell>
        </row>
        <row r="12">
          <cell r="B12">
            <v>0.81761686030802483</v>
          </cell>
        </row>
        <row r="13">
          <cell r="B13">
            <v>0.9555555555555556</v>
          </cell>
        </row>
        <row r="14">
          <cell r="B14">
            <v>0.89347879382201523</v>
          </cell>
        </row>
        <row r="15">
          <cell r="B15">
            <v>0.87567987567987571</v>
          </cell>
        </row>
        <row r="16">
          <cell r="B16">
            <v>0.86715246636771304</v>
          </cell>
        </row>
        <row r="17">
          <cell r="B17">
            <v>0.56395348837209303</v>
          </cell>
        </row>
        <row r="18">
          <cell r="B18">
            <v>0.67784711388455543</v>
          </cell>
        </row>
        <row r="19">
          <cell r="B19">
            <v>0.8577508593877885</v>
          </cell>
        </row>
        <row r="22">
          <cell r="B22">
            <v>0.80642693190512627</v>
          </cell>
        </row>
        <row r="23">
          <cell r="B23">
            <v>0.98072429906542058</v>
          </cell>
        </row>
        <row r="24">
          <cell r="B24">
            <v>0.88900000000000001</v>
          </cell>
        </row>
        <row r="25">
          <cell r="B25">
            <v>0.89500000000000002</v>
          </cell>
        </row>
        <row r="26">
          <cell r="B26">
            <v>0.747</v>
          </cell>
        </row>
        <row r="27">
          <cell r="B27">
            <v>0.85560324472090754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/>
  <dimension ref="A1:X503"/>
  <sheetViews>
    <sheetView tabSelected="1" workbookViewId="0">
      <selection activeCell="A3" sqref="A3"/>
    </sheetView>
  </sheetViews>
  <sheetFormatPr defaultRowHeight="15" customHeight="1" x14ac:dyDescent="0.25"/>
  <cols>
    <col min="1" max="1" width="37.7109375" customWidth="1"/>
    <col min="2" max="12" width="9.140625" customWidth="1"/>
    <col min="13" max="13" width="9.140625" style="4" customWidth="1"/>
    <col min="14" max="14" width="14" style="5" bestFit="1" customWidth="1"/>
    <col min="15" max="15" width="12.140625" style="4" customWidth="1"/>
    <col min="16" max="16" width="3.85546875" style="5" customWidth="1"/>
    <col min="17" max="17" width="16.85546875" style="4" bestFit="1" customWidth="1"/>
    <col min="18" max="18" width="14" style="6" bestFit="1" customWidth="1"/>
  </cols>
  <sheetData>
    <row r="1" spans="1:18" ht="15" customHeight="1" x14ac:dyDescent="0.25">
      <c r="A1" s="1" t="s">
        <v>0</v>
      </c>
      <c r="G1" s="1"/>
      <c r="H1" s="2" t="s">
        <v>1</v>
      </c>
      <c r="I1" s="3" t="s">
        <v>2</v>
      </c>
    </row>
    <row r="2" spans="1:18" ht="15" customHeight="1" x14ac:dyDescent="0.25">
      <c r="A2" s="2"/>
      <c r="E2" s="7"/>
      <c r="N2" s="8"/>
    </row>
    <row r="3" spans="1:18" ht="15" customHeight="1" x14ac:dyDescent="0.25">
      <c r="A3" s="9" t="s">
        <v>3</v>
      </c>
      <c r="N3" s="8"/>
    </row>
    <row r="4" spans="1:18" ht="45" x14ac:dyDescent="0.25">
      <c r="A4" s="10" t="s">
        <v>4</v>
      </c>
      <c r="B4" s="11" t="s">
        <v>5</v>
      </c>
      <c r="C4" s="11" t="s">
        <v>6</v>
      </c>
      <c r="D4" s="11" t="s">
        <v>7</v>
      </c>
      <c r="E4" s="12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2" t="s">
        <v>14</v>
      </c>
      <c r="L4" s="13" t="s">
        <v>15</v>
      </c>
      <c r="M4" s="13" t="s">
        <v>16</v>
      </c>
      <c r="N4" s="14" t="s">
        <v>17</v>
      </c>
      <c r="O4" s="15" t="s">
        <v>18</v>
      </c>
      <c r="P4" s="16"/>
      <c r="Q4" s="16" t="s">
        <v>19</v>
      </c>
      <c r="R4" s="17" t="s">
        <v>20</v>
      </c>
    </row>
    <row r="5" spans="1:18" ht="15" customHeight="1" x14ac:dyDescent="0.25">
      <c r="A5" s="1" t="s">
        <v>21</v>
      </c>
      <c r="B5" s="18">
        <v>480</v>
      </c>
      <c r="C5" s="18">
        <v>486</v>
      </c>
      <c r="D5" s="18">
        <v>487</v>
      </c>
      <c r="E5" s="18">
        <v>479</v>
      </c>
      <c r="F5" s="18">
        <v>471</v>
      </c>
      <c r="G5" s="18">
        <v>478</v>
      </c>
      <c r="H5" s="18">
        <v>469</v>
      </c>
      <c r="I5" s="18">
        <v>469</v>
      </c>
      <c r="J5" s="18">
        <v>464</v>
      </c>
      <c r="K5" s="18">
        <v>460</v>
      </c>
      <c r="L5" s="18">
        <v>450</v>
      </c>
      <c r="M5" s="19">
        <f>'[1]Summary Table'!$W$6</f>
        <v>458</v>
      </c>
      <c r="N5" s="20">
        <f t="shared" ref="N5:N14" si="0">M5-B5</f>
        <v>-22</v>
      </c>
      <c r="O5" s="21">
        <f t="shared" ref="O5:O14" si="1">+N5/$B5</f>
        <v>-4.583333333333333E-2</v>
      </c>
      <c r="P5" s="22"/>
      <c r="Q5" s="23" t="s">
        <v>22</v>
      </c>
      <c r="R5" s="23" t="s">
        <v>23</v>
      </c>
    </row>
    <row r="6" spans="1:18" ht="15" customHeight="1" x14ac:dyDescent="0.25">
      <c r="A6" s="1" t="s">
        <v>24</v>
      </c>
      <c r="B6" s="18">
        <v>148</v>
      </c>
      <c r="C6" s="18">
        <v>145</v>
      </c>
      <c r="D6" s="18">
        <v>135</v>
      </c>
      <c r="E6" s="18">
        <v>160</v>
      </c>
      <c r="F6" s="18">
        <v>171</v>
      </c>
      <c r="G6" s="18">
        <v>189</v>
      </c>
      <c r="H6" s="18">
        <v>203</v>
      </c>
      <c r="I6" s="18">
        <v>213</v>
      </c>
      <c r="J6" s="18">
        <v>238</v>
      </c>
      <c r="K6" s="18">
        <v>239</v>
      </c>
      <c r="L6" s="18">
        <v>243</v>
      </c>
      <c r="M6" s="24">
        <f>'[1]Summary Table'!$Y$6</f>
        <v>213</v>
      </c>
      <c r="N6" s="20">
        <f t="shared" si="0"/>
        <v>65</v>
      </c>
      <c r="O6" s="21">
        <f t="shared" si="1"/>
        <v>0.4391891891891892</v>
      </c>
      <c r="P6" s="22"/>
      <c r="Q6" s="22">
        <f>1-M6/M7</f>
        <v>0.68256333830104321</v>
      </c>
      <c r="R6" s="25">
        <v>684</v>
      </c>
    </row>
    <row r="7" spans="1:18" ht="15" customHeight="1" x14ac:dyDescent="0.25">
      <c r="A7" s="1" t="s">
        <v>25</v>
      </c>
      <c r="B7" s="26">
        <v>628</v>
      </c>
      <c r="C7" s="26">
        <v>631</v>
      </c>
      <c r="D7" s="26">
        <v>622</v>
      </c>
      <c r="E7" s="26">
        <v>639</v>
      </c>
      <c r="F7" s="26">
        <v>642</v>
      </c>
      <c r="G7" s="26">
        <v>667</v>
      </c>
      <c r="H7" s="26">
        <v>672</v>
      </c>
      <c r="I7" s="26">
        <v>682</v>
      </c>
      <c r="J7" s="26">
        <v>702</v>
      </c>
      <c r="K7" s="26">
        <v>699</v>
      </c>
      <c r="L7" s="26">
        <v>693</v>
      </c>
      <c r="M7" s="24">
        <f>'[1]Summary Table'!$AE$6</f>
        <v>671</v>
      </c>
      <c r="N7" s="20">
        <f t="shared" si="0"/>
        <v>43</v>
      </c>
      <c r="O7" s="21">
        <f t="shared" si="1"/>
        <v>6.8471337579617833E-2</v>
      </c>
      <c r="P7" s="22"/>
      <c r="Q7" s="8"/>
      <c r="R7" s="27"/>
    </row>
    <row r="8" spans="1:18" ht="15" customHeight="1" x14ac:dyDescent="0.25">
      <c r="A8" s="1" t="s">
        <v>26</v>
      </c>
      <c r="B8" s="26">
        <v>0</v>
      </c>
      <c r="C8" s="26">
        <v>0</v>
      </c>
      <c r="D8" s="26">
        <v>433</v>
      </c>
      <c r="E8" s="26">
        <v>432</v>
      </c>
      <c r="F8" s="26">
        <v>432</v>
      </c>
      <c r="G8" s="26">
        <v>430</v>
      </c>
      <c r="H8" s="26">
        <v>430</v>
      </c>
      <c r="I8" s="26">
        <v>430</v>
      </c>
      <c r="J8" s="26">
        <v>429</v>
      </c>
      <c r="K8" s="26">
        <v>440</v>
      </c>
      <c r="L8" s="26">
        <v>454</v>
      </c>
      <c r="M8" s="24">
        <f>'[1]Summary Table'!$AY$6</f>
        <v>492</v>
      </c>
      <c r="N8" s="20">
        <f t="shared" si="0"/>
        <v>492</v>
      </c>
      <c r="O8" s="21" t="str">
        <f>IF(B8=0,"0.0%",N8/B8)</f>
        <v>0.0%</v>
      </c>
      <c r="P8" s="22"/>
      <c r="Q8" s="8"/>
      <c r="R8" s="27"/>
    </row>
    <row r="9" spans="1:18" ht="15" customHeight="1" x14ac:dyDescent="0.25">
      <c r="A9" s="1" t="s">
        <v>27</v>
      </c>
      <c r="B9" s="26">
        <v>9</v>
      </c>
      <c r="C9" s="26">
        <v>9</v>
      </c>
      <c r="D9" s="26">
        <v>9</v>
      </c>
      <c r="E9" s="26">
        <v>10</v>
      </c>
      <c r="F9" s="26">
        <v>11</v>
      </c>
      <c r="G9" s="26">
        <v>13</v>
      </c>
      <c r="H9" s="26">
        <v>20</v>
      </c>
      <c r="I9" s="26">
        <v>30</v>
      </c>
      <c r="J9" s="26">
        <v>35</v>
      </c>
      <c r="K9" s="26">
        <v>32</v>
      </c>
      <c r="L9" s="26">
        <v>35</v>
      </c>
      <c r="M9" s="24">
        <f>'[1]Summary Table'!$BA$6</f>
        <v>14</v>
      </c>
      <c r="N9" s="20">
        <f t="shared" si="0"/>
        <v>5</v>
      </c>
      <c r="O9" s="21">
        <f t="shared" si="1"/>
        <v>0.55555555555555558</v>
      </c>
      <c r="P9" s="22"/>
      <c r="Q9" s="8"/>
      <c r="R9" s="27"/>
    </row>
    <row r="10" spans="1:18" ht="15" customHeight="1" x14ac:dyDescent="0.25">
      <c r="A10" s="1" t="s">
        <v>28</v>
      </c>
      <c r="B10" s="18">
        <v>19</v>
      </c>
      <c r="C10" s="18">
        <v>18</v>
      </c>
      <c r="D10" s="18">
        <v>18</v>
      </c>
      <c r="E10" s="18">
        <v>17</v>
      </c>
      <c r="F10" s="18">
        <v>18</v>
      </c>
      <c r="G10" s="18">
        <v>19</v>
      </c>
      <c r="H10" s="18">
        <v>19</v>
      </c>
      <c r="I10" s="18">
        <v>19</v>
      </c>
      <c r="J10" s="18">
        <v>21</v>
      </c>
      <c r="K10" s="18">
        <v>23</v>
      </c>
      <c r="L10" s="18">
        <v>23</v>
      </c>
      <c r="M10" s="24">
        <f>'[1]Summary Table'!$Z$6</f>
        <v>23</v>
      </c>
      <c r="N10" s="20">
        <f t="shared" si="0"/>
        <v>4</v>
      </c>
      <c r="O10" s="21">
        <f t="shared" si="1"/>
        <v>0.21052631578947367</v>
      </c>
      <c r="P10" s="22"/>
    </row>
    <row r="11" spans="1:18" ht="15" customHeight="1" x14ac:dyDescent="0.25">
      <c r="A11" s="1" t="s">
        <v>29</v>
      </c>
      <c r="B11" s="20">
        <v>647</v>
      </c>
      <c r="C11" s="20">
        <v>649</v>
      </c>
      <c r="D11" s="20">
        <v>1073</v>
      </c>
      <c r="E11" s="20">
        <v>1088</v>
      </c>
      <c r="F11" s="20">
        <v>1092</v>
      </c>
      <c r="G11" s="20">
        <v>1116</v>
      </c>
      <c r="H11" s="20">
        <v>1121</v>
      </c>
      <c r="I11" s="20">
        <v>1131</v>
      </c>
      <c r="J11" s="20">
        <v>1152</v>
      </c>
      <c r="K11" s="20">
        <v>1162</v>
      </c>
      <c r="L11" s="20">
        <v>1170</v>
      </c>
      <c r="M11" s="24">
        <f>'[1]Summary Table'!$AF$6</f>
        <v>1186</v>
      </c>
      <c r="N11" s="20">
        <f t="shared" si="0"/>
        <v>539</v>
      </c>
      <c r="O11" s="21">
        <f t="shared" si="1"/>
        <v>0.83307573415765068</v>
      </c>
      <c r="P11" s="22"/>
    </row>
    <row r="12" spans="1:18" ht="15" customHeight="1" x14ac:dyDescent="0.25">
      <c r="A12" s="1" t="s">
        <v>30</v>
      </c>
      <c r="B12" s="18">
        <v>355</v>
      </c>
      <c r="C12" s="18">
        <v>361</v>
      </c>
      <c r="D12" s="18">
        <v>364</v>
      </c>
      <c r="E12" s="18">
        <v>332</v>
      </c>
      <c r="F12" s="18">
        <v>351</v>
      </c>
      <c r="G12" s="18">
        <v>326</v>
      </c>
      <c r="H12" s="18">
        <v>326</v>
      </c>
      <c r="I12" s="18">
        <v>350</v>
      </c>
      <c r="J12" s="18">
        <v>348</v>
      </c>
      <c r="K12" s="18">
        <v>349</v>
      </c>
      <c r="L12" s="18">
        <v>386</v>
      </c>
      <c r="M12" s="24">
        <f>'[1]Summary Table'!$O$6</f>
        <v>446</v>
      </c>
      <c r="N12" s="20">
        <f t="shared" si="0"/>
        <v>91</v>
      </c>
      <c r="O12" s="21">
        <f t="shared" si="1"/>
        <v>0.25633802816901408</v>
      </c>
      <c r="P12" s="22"/>
      <c r="Q12" s="8" t="s">
        <v>31</v>
      </c>
      <c r="R12" s="8" t="s">
        <v>32</v>
      </c>
    </row>
    <row r="13" spans="1:18" ht="15" customHeight="1" x14ac:dyDescent="0.25">
      <c r="A13" s="1" t="s">
        <v>33</v>
      </c>
      <c r="B13" s="18">
        <v>1085</v>
      </c>
      <c r="C13" s="18">
        <v>1080</v>
      </c>
      <c r="D13" s="18">
        <v>1107</v>
      </c>
      <c r="E13" s="18">
        <v>1103</v>
      </c>
      <c r="F13" s="18">
        <v>1074</v>
      </c>
      <c r="G13" s="18">
        <v>1060</v>
      </c>
      <c r="H13" s="18">
        <v>1033</v>
      </c>
      <c r="I13" s="18">
        <v>1033</v>
      </c>
      <c r="J13" s="18">
        <v>1038</v>
      </c>
      <c r="K13" s="18">
        <v>1001</v>
      </c>
      <c r="L13" s="18">
        <v>991</v>
      </c>
      <c r="M13" s="24">
        <f>'[1]Summary Table'!$U$6</f>
        <v>992</v>
      </c>
      <c r="N13" s="20">
        <f t="shared" si="0"/>
        <v>-93</v>
      </c>
      <c r="O13" s="21">
        <f t="shared" si="1"/>
        <v>-8.5714285714285715E-2</v>
      </c>
      <c r="P13" s="22"/>
      <c r="Q13" s="28" t="s">
        <v>34</v>
      </c>
      <c r="R13" s="29" t="s">
        <v>23</v>
      </c>
    </row>
    <row r="14" spans="1:18" ht="15" customHeight="1" x14ac:dyDescent="0.25">
      <c r="A14" s="1" t="s">
        <v>35</v>
      </c>
      <c r="B14" s="18">
        <v>1440</v>
      </c>
      <c r="C14" s="18">
        <v>1441</v>
      </c>
      <c r="D14" s="18">
        <v>1471</v>
      </c>
      <c r="E14" s="18">
        <v>1435</v>
      </c>
      <c r="F14" s="18">
        <v>1425</v>
      </c>
      <c r="G14" s="18">
        <v>1386</v>
      </c>
      <c r="H14" s="18">
        <v>1359</v>
      </c>
      <c r="I14" s="18">
        <v>1383</v>
      </c>
      <c r="J14" s="18">
        <v>1386</v>
      </c>
      <c r="K14" s="18">
        <v>1350</v>
      </c>
      <c r="L14" s="18">
        <v>1377</v>
      </c>
      <c r="M14" s="24">
        <f>'[1]Summary Table'!$V$6</f>
        <v>1438</v>
      </c>
      <c r="N14" s="20">
        <f t="shared" si="0"/>
        <v>-2</v>
      </c>
      <c r="O14" s="21">
        <f t="shared" si="1"/>
        <v>-1.3888888888888889E-3</v>
      </c>
      <c r="P14" s="22"/>
      <c r="Q14" s="30">
        <f>SUM(B19:M19)/12</f>
        <v>14</v>
      </c>
      <c r="R14" s="22">
        <f>M7/R6</f>
        <v>0.98099415204678364</v>
      </c>
    </row>
    <row r="15" spans="1:18" ht="15" customHeight="1" x14ac:dyDescent="0.2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3"/>
      <c r="N15" s="33"/>
      <c r="O15" s="33"/>
    </row>
    <row r="16" spans="1:18" ht="15" customHeight="1" x14ac:dyDescent="0.25">
      <c r="A16" s="1" t="s">
        <v>36</v>
      </c>
      <c r="B16" s="20">
        <v>2365</v>
      </c>
      <c r="C16" s="20">
        <v>2370</v>
      </c>
      <c r="D16" s="20">
        <v>2416</v>
      </c>
      <c r="E16" s="20">
        <v>2388</v>
      </c>
      <c r="F16" s="20">
        <v>2397</v>
      </c>
      <c r="G16" s="20">
        <v>2375</v>
      </c>
      <c r="H16" s="20">
        <v>2341</v>
      </c>
      <c r="I16" s="20">
        <v>2333</v>
      </c>
      <c r="J16" s="20">
        <v>2374</v>
      </c>
      <c r="K16" s="20">
        <v>2354</v>
      </c>
      <c r="L16" s="20">
        <v>2340</v>
      </c>
      <c r="M16" s="34">
        <f>'[1]Summary Table'!$BL$2</f>
        <v>2360</v>
      </c>
      <c r="N16" s="25">
        <f>M16-B16</f>
        <v>-5</v>
      </c>
      <c r="O16" s="21">
        <f>+N16/$B16</f>
        <v>-2.1141649048625794E-3</v>
      </c>
    </row>
    <row r="17" spans="1:18" ht="15" customHeight="1" x14ac:dyDescent="0.25">
      <c r="A17" s="1" t="s">
        <v>37</v>
      </c>
      <c r="B17" s="20">
        <v>823</v>
      </c>
      <c r="C17" s="20">
        <v>833</v>
      </c>
      <c r="D17" s="20">
        <v>823</v>
      </c>
      <c r="E17" s="20">
        <v>821</v>
      </c>
      <c r="F17" s="20">
        <v>813</v>
      </c>
      <c r="G17" s="20">
        <v>811</v>
      </c>
      <c r="H17" s="20">
        <v>806</v>
      </c>
      <c r="I17" s="20">
        <v>800</v>
      </c>
      <c r="J17" s="20">
        <v>804</v>
      </c>
      <c r="K17" s="20">
        <v>802</v>
      </c>
      <c r="L17" s="20">
        <v>800</v>
      </c>
      <c r="M17" s="34">
        <f>'[1]Summary Table'!$BM$2</f>
        <v>800</v>
      </c>
      <c r="N17" s="25">
        <f>M17-B17</f>
        <v>-23</v>
      </c>
      <c r="O17" s="21">
        <f>+N17/$B17</f>
        <v>-2.7946537059538274E-2</v>
      </c>
    </row>
    <row r="18" spans="1:18" ht="15" customHeigh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7"/>
      <c r="P18" s="22"/>
      <c r="Q18" s="5"/>
      <c r="R18" s="38" t="s">
        <v>38</v>
      </c>
    </row>
    <row r="19" spans="1:18" ht="15" customHeight="1" x14ac:dyDescent="0.25">
      <c r="A19" s="1" t="s">
        <v>39</v>
      </c>
      <c r="B19" s="18">
        <v>21</v>
      </c>
      <c r="C19" s="18">
        <v>22</v>
      </c>
      <c r="D19" s="18">
        <v>9</v>
      </c>
      <c r="E19" s="18">
        <v>15</v>
      </c>
      <c r="F19" s="18">
        <v>8</v>
      </c>
      <c r="G19" s="18">
        <v>19</v>
      </c>
      <c r="H19" s="18">
        <v>5</v>
      </c>
      <c r="I19" s="18">
        <v>9</v>
      </c>
      <c r="J19" s="18">
        <v>21</v>
      </c>
      <c r="K19" s="18">
        <v>12</v>
      </c>
      <c r="L19" s="18">
        <v>11</v>
      </c>
      <c r="M19" s="34">
        <f>'[1]Summary Table'!$AB$6</f>
        <v>16</v>
      </c>
      <c r="N19" s="20"/>
      <c r="Q19" s="8" t="s">
        <v>31</v>
      </c>
      <c r="R19" s="38" t="s">
        <v>40</v>
      </c>
    </row>
    <row r="20" spans="1:18" ht="15" customHeight="1" x14ac:dyDescent="0.25">
      <c r="A20" s="1" t="s">
        <v>41</v>
      </c>
      <c r="B20" s="18">
        <v>21</v>
      </c>
      <c r="C20" s="18">
        <v>18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3</v>
      </c>
      <c r="L20" s="18">
        <v>0</v>
      </c>
      <c r="M20" s="34">
        <f>'[1]Summary Table'!$AC$6</f>
        <v>0</v>
      </c>
      <c r="N20" s="20"/>
      <c r="Q20" s="28" t="s">
        <v>42</v>
      </c>
      <c r="R20" s="29" t="s">
        <v>43</v>
      </c>
    </row>
    <row r="21" spans="1:18" ht="15" customHeight="1" x14ac:dyDescent="0.25">
      <c r="A21" s="1" t="s">
        <v>44</v>
      </c>
      <c r="B21" s="39">
        <v>1.7277070063694266</v>
      </c>
      <c r="C21" s="39">
        <v>1.7115689381933439</v>
      </c>
      <c r="D21" s="39">
        <v>1.779742765273312</v>
      </c>
      <c r="E21" s="39">
        <v>1.7261345852895149</v>
      </c>
      <c r="F21" s="39">
        <v>1.6728971962616823</v>
      </c>
      <c r="G21" s="39">
        <v>1.5892053973013494</v>
      </c>
      <c r="H21" s="39">
        <v>1.5372023809523809</v>
      </c>
      <c r="I21" s="39">
        <v>1.5146627565982405</v>
      </c>
      <c r="J21" s="39">
        <v>1.4757834757834758</v>
      </c>
      <c r="K21" s="39">
        <v>1.4291845493562232</v>
      </c>
      <c r="L21" s="39">
        <v>1.427128427128427</v>
      </c>
      <c r="M21" s="40">
        <f>'[1]Summary Table'!$BI$6</f>
        <v>1.4754098360655739</v>
      </c>
      <c r="N21" s="39"/>
      <c r="Q21" s="30">
        <f>SUM(B20:M20)/12</f>
        <v>3.5</v>
      </c>
      <c r="R21" s="41">
        <f>'[1]Vol. Rolling Retention Rate'!$B$2</f>
        <v>0.84732719527277722</v>
      </c>
    </row>
    <row r="22" spans="1:18" ht="15" customHeight="1" x14ac:dyDescent="0.25">
      <c r="A22" s="4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5"/>
      <c r="M22" s="5"/>
    </row>
    <row r="23" spans="1:18" s="46" customFormat="1" ht="45" x14ac:dyDescent="0.25">
      <c r="A23" s="15" t="s">
        <v>45</v>
      </c>
      <c r="B23" s="44" t="s">
        <v>5</v>
      </c>
      <c r="C23" s="44" t="s">
        <v>6</v>
      </c>
      <c r="D23" s="44" t="s">
        <v>7</v>
      </c>
      <c r="E23" s="44" t="s">
        <v>8</v>
      </c>
      <c r="F23" s="44" t="s">
        <v>9</v>
      </c>
      <c r="G23" s="44" t="s">
        <v>10</v>
      </c>
      <c r="H23" s="44" t="s">
        <v>11</v>
      </c>
      <c r="I23" s="44" t="s">
        <v>12</v>
      </c>
      <c r="J23" s="44" t="s">
        <v>13</v>
      </c>
      <c r="K23" s="44" t="s">
        <v>14</v>
      </c>
      <c r="L23" s="13" t="s">
        <v>15</v>
      </c>
      <c r="M23" s="13" t="str">
        <f>$M$4</f>
        <v>May 19</v>
      </c>
      <c r="N23" s="14" t="s">
        <v>17</v>
      </c>
      <c r="O23" s="15" t="s">
        <v>18</v>
      </c>
      <c r="P23" s="45"/>
      <c r="Q23" s="45" t="s">
        <v>19</v>
      </c>
      <c r="R23" s="17" t="s">
        <v>20</v>
      </c>
    </row>
    <row r="24" spans="1:18" ht="15" customHeight="1" x14ac:dyDescent="0.25">
      <c r="A24" s="1" t="s">
        <v>21</v>
      </c>
      <c r="B24" s="20">
        <v>268</v>
      </c>
      <c r="C24" s="20">
        <v>276</v>
      </c>
      <c r="D24" s="20">
        <v>272</v>
      </c>
      <c r="E24" s="20">
        <v>265</v>
      </c>
      <c r="F24" s="20">
        <v>278</v>
      </c>
      <c r="G24" s="20">
        <v>279</v>
      </c>
      <c r="H24" s="20">
        <v>271</v>
      </c>
      <c r="I24" s="20">
        <v>274</v>
      </c>
      <c r="J24" s="20">
        <v>271</v>
      </c>
      <c r="K24" s="20">
        <v>280</v>
      </c>
      <c r="L24" s="20">
        <v>285</v>
      </c>
      <c r="M24" s="24">
        <f>'[1]Summary Table'!$W$13</f>
        <v>291</v>
      </c>
      <c r="N24" s="20">
        <f t="shared" ref="N24:N33" si="2">M24-B24</f>
        <v>23</v>
      </c>
      <c r="O24" s="21">
        <f t="shared" ref="O24:O30" si="3">+N24/$B24</f>
        <v>8.5820895522388058E-2</v>
      </c>
      <c r="P24" s="22"/>
      <c r="Q24" s="23" t="s">
        <v>22</v>
      </c>
      <c r="R24" s="23" t="s">
        <v>23</v>
      </c>
    </row>
    <row r="25" spans="1:18" ht="15" customHeight="1" x14ac:dyDescent="0.25">
      <c r="A25" s="1" t="s">
        <v>24</v>
      </c>
      <c r="B25" s="20">
        <v>69</v>
      </c>
      <c r="C25" s="20">
        <v>29</v>
      </c>
      <c r="D25" s="20">
        <v>19</v>
      </c>
      <c r="E25" s="20">
        <v>26</v>
      </c>
      <c r="F25" s="20">
        <v>35</v>
      </c>
      <c r="G25" s="20">
        <v>47</v>
      </c>
      <c r="H25" s="20">
        <v>57</v>
      </c>
      <c r="I25" s="20">
        <v>59</v>
      </c>
      <c r="J25" s="20">
        <v>69</v>
      </c>
      <c r="K25" s="20">
        <v>72</v>
      </c>
      <c r="L25" s="20">
        <v>82</v>
      </c>
      <c r="M25" s="24">
        <f>'[1]Summary Table'!$Y$13</f>
        <v>85</v>
      </c>
      <c r="N25" s="20">
        <f t="shared" si="2"/>
        <v>16</v>
      </c>
      <c r="O25" s="21">
        <f t="shared" si="3"/>
        <v>0.2318840579710145</v>
      </c>
      <c r="P25" s="22"/>
      <c r="Q25" s="22">
        <f>1-M25/M26</f>
        <v>0.77393617021276595</v>
      </c>
      <c r="R25" s="25">
        <v>318</v>
      </c>
    </row>
    <row r="26" spans="1:18" ht="15" customHeight="1" x14ac:dyDescent="0.25">
      <c r="A26" s="1" t="s">
        <v>25</v>
      </c>
      <c r="B26" s="26">
        <v>337</v>
      </c>
      <c r="C26" s="26">
        <v>305</v>
      </c>
      <c r="D26" s="26">
        <v>291</v>
      </c>
      <c r="E26" s="26">
        <v>291</v>
      </c>
      <c r="F26" s="26">
        <v>313</v>
      </c>
      <c r="G26" s="26">
        <v>326</v>
      </c>
      <c r="H26" s="26">
        <v>328</v>
      </c>
      <c r="I26" s="26">
        <v>333</v>
      </c>
      <c r="J26" s="26">
        <v>340</v>
      </c>
      <c r="K26" s="26">
        <v>352</v>
      </c>
      <c r="L26" s="26">
        <v>367</v>
      </c>
      <c r="M26" s="24">
        <f>'[1]Summary Table'!$AE$13</f>
        <v>376</v>
      </c>
      <c r="N26" s="20">
        <f t="shared" si="2"/>
        <v>39</v>
      </c>
      <c r="O26" s="21">
        <f t="shared" si="3"/>
        <v>0.11572700296735905</v>
      </c>
      <c r="P26" s="22"/>
      <c r="Q26" s="8"/>
      <c r="R26" s="27"/>
    </row>
    <row r="27" spans="1:18" ht="15" customHeight="1" x14ac:dyDescent="0.25">
      <c r="A27" s="1" t="s">
        <v>26</v>
      </c>
      <c r="B27" s="26">
        <v>0</v>
      </c>
      <c r="C27" s="26">
        <v>26</v>
      </c>
      <c r="D27" s="26">
        <v>223</v>
      </c>
      <c r="E27" s="26">
        <v>221</v>
      </c>
      <c r="F27" s="26">
        <v>221</v>
      </c>
      <c r="G27" s="26">
        <v>221</v>
      </c>
      <c r="H27" s="26">
        <v>220</v>
      </c>
      <c r="I27" s="26">
        <v>219</v>
      </c>
      <c r="J27" s="26">
        <v>219</v>
      </c>
      <c r="K27" s="26">
        <v>219</v>
      </c>
      <c r="L27" s="26">
        <v>218</v>
      </c>
      <c r="M27" s="24">
        <f>'[1]Summary Table'!$AY$13</f>
        <v>218</v>
      </c>
      <c r="N27" s="20">
        <f t="shared" si="2"/>
        <v>218</v>
      </c>
      <c r="O27" s="21" t="str">
        <f>IF(B27=0,"0.0%",N27/B27)</f>
        <v>0.0%</v>
      </c>
      <c r="P27" s="22"/>
      <c r="Q27" s="8"/>
      <c r="R27" s="27"/>
    </row>
    <row r="28" spans="1:18" ht="15" customHeight="1" x14ac:dyDescent="0.25">
      <c r="A28" s="1" t="s">
        <v>27</v>
      </c>
      <c r="B28" s="26">
        <v>6</v>
      </c>
      <c r="C28" s="26">
        <v>2</v>
      </c>
      <c r="D28" s="26">
        <v>1</v>
      </c>
      <c r="E28" s="26">
        <v>2</v>
      </c>
      <c r="F28" s="26">
        <v>4</v>
      </c>
      <c r="G28" s="26">
        <v>6</v>
      </c>
      <c r="H28" s="26">
        <v>6</v>
      </c>
      <c r="I28" s="26">
        <v>6</v>
      </c>
      <c r="J28" s="26">
        <v>8</v>
      </c>
      <c r="K28" s="26">
        <v>7</v>
      </c>
      <c r="L28" s="26">
        <v>9</v>
      </c>
      <c r="M28" s="24">
        <f>'[1]Summary Table'!$BA$13</f>
        <v>10</v>
      </c>
      <c r="N28" s="20">
        <f t="shared" si="2"/>
        <v>4</v>
      </c>
      <c r="O28" s="21">
        <f t="shared" si="3"/>
        <v>0.66666666666666663</v>
      </c>
      <c r="P28" s="22"/>
      <c r="Q28" s="8"/>
      <c r="R28" s="27"/>
    </row>
    <row r="29" spans="1:18" ht="15" customHeight="1" x14ac:dyDescent="0.25">
      <c r="A29" s="1" t="s">
        <v>28</v>
      </c>
      <c r="B29" s="20">
        <v>4</v>
      </c>
      <c r="C29" s="20">
        <v>4</v>
      </c>
      <c r="D29" s="20">
        <v>3</v>
      </c>
      <c r="E29" s="20">
        <v>3</v>
      </c>
      <c r="F29" s="20">
        <v>3</v>
      </c>
      <c r="G29" s="20">
        <v>4</v>
      </c>
      <c r="H29" s="20">
        <v>4</v>
      </c>
      <c r="I29" s="20">
        <v>4</v>
      </c>
      <c r="J29" s="20">
        <v>4</v>
      </c>
      <c r="K29" s="20">
        <v>3</v>
      </c>
      <c r="L29" s="20">
        <v>3</v>
      </c>
      <c r="M29" s="24">
        <f>'[1]Summary Table'!$Z$13</f>
        <v>3</v>
      </c>
      <c r="N29" s="20">
        <f t="shared" si="2"/>
        <v>-1</v>
      </c>
      <c r="O29" s="21">
        <f t="shared" si="3"/>
        <v>-0.25</v>
      </c>
      <c r="P29" s="22"/>
    </row>
    <row r="30" spans="1:18" ht="15" customHeight="1" x14ac:dyDescent="0.25">
      <c r="A30" s="1" t="s">
        <v>46</v>
      </c>
      <c r="B30" s="20">
        <v>341</v>
      </c>
      <c r="C30" s="20">
        <v>335</v>
      </c>
      <c r="D30" s="20">
        <v>517</v>
      </c>
      <c r="E30" s="20">
        <v>515</v>
      </c>
      <c r="F30" s="20">
        <v>537</v>
      </c>
      <c r="G30" s="20">
        <v>551</v>
      </c>
      <c r="H30" s="20">
        <v>552</v>
      </c>
      <c r="I30" s="20">
        <v>556</v>
      </c>
      <c r="J30" s="20">
        <v>563</v>
      </c>
      <c r="K30" s="20">
        <v>574</v>
      </c>
      <c r="L30" s="20">
        <v>588</v>
      </c>
      <c r="M30" s="24">
        <f>'[1]Summary Table'!$AF$13</f>
        <v>597</v>
      </c>
      <c r="N30" s="20">
        <f t="shared" si="2"/>
        <v>256</v>
      </c>
      <c r="O30" s="21">
        <f t="shared" si="3"/>
        <v>0.75073313782991202</v>
      </c>
      <c r="P30" s="22"/>
    </row>
    <row r="31" spans="1:18" ht="15" customHeight="1" x14ac:dyDescent="0.25">
      <c r="A31" s="1" t="s">
        <v>30</v>
      </c>
      <c r="B31" s="20">
        <v>10</v>
      </c>
      <c r="C31" s="20">
        <v>17</v>
      </c>
      <c r="D31" s="20">
        <v>22</v>
      </c>
      <c r="E31" s="20">
        <v>22</v>
      </c>
      <c r="F31" s="20">
        <v>37</v>
      </c>
      <c r="G31" s="20">
        <v>37</v>
      </c>
      <c r="H31" s="20">
        <v>59</v>
      </c>
      <c r="I31" s="20">
        <v>31</v>
      </c>
      <c r="J31" s="20">
        <v>45</v>
      </c>
      <c r="K31" s="20">
        <v>36</v>
      </c>
      <c r="L31" s="20">
        <v>41</v>
      </c>
      <c r="M31" s="24">
        <f>'[1]Summary Table'!$O$13</f>
        <v>40</v>
      </c>
      <c r="N31" s="20">
        <f t="shared" si="2"/>
        <v>30</v>
      </c>
      <c r="O31" s="21">
        <f>IF(B31=0,"0.0%",N31/B31)</f>
        <v>3</v>
      </c>
      <c r="P31" s="22"/>
      <c r="Q31" s="8" t="s">
        <v>31</v>
      </c>
      <c r="R31" s="8" t="s">
        <v>32</v>
      </c>
    </row>
    <row r="32" spans="1:18" ht="15" customHeight="1" x14ac:dyDescent="0.25">
      <c r="A32" s="1" t="s">
        <v>47</v>
      </c>
      <c r="B32" s="20">
        <v>445</v>
      </c>
      <c r="C32" s="20">
        <v>473</v>
      </c>
      <c r="D32" s="20">
        <v>468</v>
      </c>
      <c r="E32" s="20">
        <v>469</v>
      </c>
      <c r="F32" s="20">
        <v>465</v>
      </c>
      <c r="G32" s="20">
        <v>460</v>
      </c>
      <c r="H32" s="20">
        <v>454</v>
      </c>
      <c r="I32" s="20">
        <v>473</v>
      </c>
      <c r="J32" s="20">
        <v>473</v>
      </c>
      <c r="K32" s="20">
        <v>484</v>
      </c>
      <c r="L32" s="20">
        <v>492</v>
      </c>
      <c r="M32" s="24">
        <f>'[1]Summary Table'!$U$13</f>
        <v>484</v>
      </c>
      <c r="N32" s="20">
        <f t="shared" si="2"/>
        <v>39</v>
      </c>
      <c r="O32" s="21">
        <f>+N32/$B32</f>
        <v>8.7640449438202248E-2</v>
      </c>
      <c r="P32" s="22"/>
      <c r="Q32" s="28" t="s">
        <v>34</v>
      </c>
      <c r="R32" s="29" t="s">
        <v>23</v>
      </c>
    </row>
    <row r="33" spans="1:18" ht="15" customHeight="1" x14ac:dyDescent="0.25">
      <c r="A33" s="1" t="s">
        <v>35</v>
      </c>
      <c r="B33" s="20">
        <v>455</v>
      </c>
      <c r="C33" s="20">
        <v>490</v>
      </c>
      <c r="D33" s="20">
        <v>490</v>
      </c>
      <c r="E33" s="20">
        <v>491</v>
      </c>
      <c r="F33" s="20">
        <v>502</v>
      </c>
      <c r="G33" s="20">
        <v>497</v>
      </c>
      <c r="H33" s="20">
        <v>513</v>
      </c>
      <c r="I33" s="20">
        <v>504</v>
      </c>
      <c r="J33" s="20">
        <v>518</v>
      </c>
      <c r="K33" s="20">
        <v>520</v>
      </c>
      <c r="L33" s="20">
        <v>533</v>
      </c>
      <c r="M33" s="24">
        <f>'[1]Summary Table'!$V$13</f>
        <v>524</v>
      </c>
      <c r="N33" s="20">
        <f t="shared" si="2"/>
        <v>69</v>
      </c>
      <c r="O33" s="21">
        <f>+N33/$B33</f>
        <v>0.15164835164835164</v>
      </c>
      <c r="P33" s="22"/>
      <c r="Q33" s="30">
        <f>SUM(B38:M38)/12</f>
        <v>6.916666666666667</v>
      </c>
      <c r="R33" s="22">
        <f>M26/R25</f>
        <v>1.1823899371069182</v>
      </c>
    </row>
    <row r="34" spans="1:18" ht="15" customHeight="1" x14ac:dyDescent="0.25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3"/>
      <c r="N34" s="33"/>
      <c r="O34" s="33"/>
    </row>
    <row r="35" spans="1:18" ht="15" customHeight="1" x14ac:dyDescent="0.25">
      <c r="A35" s="1" t="s">
        <v>36</v>
      </c>
      <c r="B35" s="20">
        <v>679</v>
      </c>
      <c r="C35" s="20">
        <v>723</v>
      </c>
      <c r="D35" s="20">
        <v>752</v>
      </c>
      <c r="E35" s="20">
        <v>753</v>
      </c>
      <c r="F35" s="20">
        <v>776</v>
      </c>
      <c r="G35" s="20">
        <v>788</v>
      </c>
      <c r="H35" s="20">
        <v>802</v>
      </c>
      <c r="I35" s="20">
        <v>798</v>
      </c>
      <c r="J35" s="20">
        <v>810</v>
      </c>
      <c r="K35" s="20">
        <v>808</v>
      </c>
      <c r="L35" s="20">
        <v>825</v>
      </c>
      <c r="M35" s="24">
        <f>'[1]Summary Table'!$BL$3</f>
        <v>815</v>
      </c>
      <c r="N35" s="25">
        <f>M35-B35</f>
        <v>136</v>
      </c>
      <c r="O35" s="21">
        <f>+N35/$B35</f>
        <v>0.20029455081001474</v>
      </c>
    </row>
    <row r="36" spans="1:18" ht="15" customHeight="1" x14ac:dyDescent="0.25">
      <c r="A36" s="1" t="s">
        <v>37</v>
      </c>
      <c r="B36" s="20">
        <v>405</v>
      </c>
      <c r="C36" s="20">
        <v>409</v>
      </c>
      <c r="D36" s="20">
        <v>409</v>
      </c>
      <c r="E36" s="20">
        <v>406</v>
      </c>
      <c r="F36" s="20">
        <v>423</v>
      </c>
      <c r="G36" s="20">
        <v>434</v>
      </c>
      <c r="H36" s="20">
        <v>431</v>
      </c>
      <c r="I36" s="20">
        <v>428</v>
      </c>
      <c r="J36" s="20">
        <v>430</v>
      </c>
      <c r="K36" s="20">
        <v>435</v>
      </c>
      <c r="L36" s="20">
        <v>442</v>
      </c>
      <c r="M36" s="24">
        <f>'[1]Summary Table'!$BM$3</f>
        <v>442</v>
      </c>
      <c r="N36" s="25">
        <f>M36-B36</f>
        <v>37</v>
      </c>
      <c r="O36" s="21">
        <f>+N36/$B36</f>
        <v>9.1358024691358022E-2</v>
      </c>
    </row>
    <row r="37" spans="1:18" ht="15" customHeight="1" x14ac:dyDescent="0.25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22"/>
      <c r="Q37" s="5"/>
      <c r="R37" s="38" t="s">
        <v>48</v>
      </c>
    </row>
    <row r="38" spans="1:18" ht="15" customHeight="1" x14ac:dyDescent="0.25">
      <c r="A38" s="1" t="s">
        <v>39</v>
      </c>
      <c r="B38" s="20">
        <v>8</v>
      </c>
      <c r="C38" s="20">
        <v>8</v>
      </c>
      <c r="D38" s="20">
        <v>0</v>
      </c>
      <c r="E38" s="20">
        <v>0</v>
      </c>
      <c r="F38" s="20">
        <v>7</v>
      </c>
      <c r="G38" s="20">
        <v>13</v>
      </c>
      <c r="H38" s="20">
        <v>2</v>
      </c>
      <c r="I38" s="20">
        <v>4</v>
      </c>
      <c r="J38" s="20">
        <v>8</v>
      </c>
      <c r="K38" s="20">
        <v>9</v>
      </c>
      <c r="L38" s="20">
        <v>14</v>
      </c>
      <c r="M38" s="24">
        <f>'[1]Summary Table'!$AB$13</f>
        <v>10</v>
      </c>
      <c r="N38" s="20"/>
      <c r="O38" s="47"/>
      <c r="P38" s="25"/>
      <c r="Q38" s="8" t="s">
        <v>31</v>
      </c>
      <c r="R38" s="38" t="s">
        <v>40</v>
      </c>
    </row>
    <row r="39" spans="1:18" ht="15" customHeight="1" x14ac:dyDescent="0.25">
      <c r="A39" s="1" t="s">
        <v>41</v>
      </c>
      <c r="B39" s="20">
        <v>11</v>
      </c>
      <c r="C39" s="20">
        <v>7</v>
      </c>
      <c r="D39" s="20">
        <v>0</v>
      </c>
      <c r="E39" s="20">
        <v>0</v>
      </c>
      <c r="F39" s="20">
        <v>0</v>
      </c>
      <c r="G39" s="20">
        <v>1</v>
      </c>
      <c r="H39" s="20">
        <v>1</v>
      </c>
      <c r="I39" s="20">
        <v>0</v>
      </c>
      <c r="J39" s="20">
        <v>0</v>
      </c>
      <c r="K39" s="20">
        <v>0</v>
      </c>
      <c r="L39" s="20">
        <v>1</v>
      </c>
      <c r="M39" s="24">
        <f>'[1]Summary Table'!$AC$13</f>
        <v>0</v>
      </c>
      <c r="N39" s="20"/>
      <c r="O39" s="48"/>
      <c r="P39" s="8"/>
      <c r="Q39" s="28" t="s">
        <v>42</v>
      </c>
      <c r="R39" s="29" t="s">
        <v>43</v>
      </c>
    </row>
    <row r="40" spans="1:18" ht="15" customHeight="1" x14ac:dyDescent="0.25">
      <c r="A40" s="1" t="s">
        <v>44</v>
      </c>
      <c r="B40" s="39">
        <v>1.3204747774480712</v>
      </c>
      <c r="C40" s="39">
        <v>1.5508196721311476</v>
      </c>
      <c r="D40" s="39">
        <v>1.6082474226804124</v>
      </c>
      <c r="E40" s="39">
        <v>1.6116838487972509</v>
      </c>
      <c r="F40" s="39">
        <v>1.4856230031948883</v>
      </c>
      <c r="G40" s="39">
        <v>1.4110429447852761</v>
      </c>
      <c r="H40" s="39">
        <v>1.3841463414634145</v>
      </c>
      <c r="I40" s="39">
        <v>1.4204204204204205</v>
      </c>
      <c r="J40" s="39">
        <v>1.2676470588235293</v>
      </c>
      <c r="K40" s="39">
        <v>1.2414772727272727</v>
      </c>
      <c r="L40" s="39">
        <v>1.2043596730245232</v>
      </c>
      <c r="M40" s="49">
        <f>'[1]Summary Table'!$BI$13</f>
        <v>1.1622340425531914</v>
      </c>
      <c r="N40" s="39"/>
      <c r="O40" s="21"/>
      <c r="P40" s="22"/>
      <c r="Q40" s="30">
        <f>SUM(B39:M39)/12</f>
        <v>1.75</v>
      </c>
      <c r="R40" s="41">
        <f>'[1]Vol. Rolling Retention Rate'!$B$3</f>
        <v>0.86646884272997027</v>
      </c>
    </row>
    <row r="41" spans="1:18" ht="15" customHeight="1" x14ac:dyDescent="0.2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5"/>
      <c r="M41" s="5"/>
      <c r="N41" s="39"/>
      <c r="R41" s="21"/>
    </row>
    <row r="42" spans="1:18" ht="45" x14ac:dyDescent="0.25">
      <c r="A42" s="10" t="s">
        <v>49</v>
      </c>
      <c r="B42" s="11" t="s">
        <v>5</v>
      </c>
      <c r="C42" s="11" t="s">
        <v>6</v>
      </c>
      <c r="D42" s="11" t="s">
        <v>7</v>
      </c>
      <c r="E42" s="11" t="s">
        <v>8</v>
      </c>
      <c r="F42" s="11" t="s">
        <v>9</v>
      </c>
      <c r="G42" s="11" t="s">
        <v>10</v>
      </c>
      <c r="H42" s="11" t="s">
        <v>11</v>
      </c>
      <c r="I42" s="11" t="s">
        <v>12</v>
      </c>
      <c r="J42" s="11" t="s">
        <v>13</v>
      </c>
      <c r="K42" s="11" t="s">
        <v>14</v>
      </c>
      <c r="L42" s="13" t="s">
        <v>15</v>
      </c>
      <c r="M42" s="13" t="str">
        <f>$M$4</f>
        <v>May 19</v>
      </c>
      <c r="N42" s="14" t="s">
        <v>17</v>
      </c>
      <c r="O42" s="15" t="s">
        <v>18</v>
      </c>
      <c r="P42" s="16"/>
      <c r="Q42" s="16" t="s">
        <v>19</v>
      </c>
      <c r="R42" s="17" t="s">
        <v>20</v>
      </c>
    </row>
    <row r="43" spans="1:18" ht="15" customHeight="1" x14ac:dyDescent="0.25">
      <c r="A43" s="1" t="s">
        <v>21</v>
      </c>
      <c r="B43" s="20">
        <v>114</v>
      </c>
      <c r="C43" s="20">
        <v>111</v>
      </c>
      <c r="D43" s="20">
        <v>109</v>
      </c>
      <c r="E43" s="20">
        <v>111</v>
      </c>
      <c r="F43" s="20">
        <v>112</v>
      </c>
      <c r="G43" s="20">
        <v>110</v>
      </c>
      <c r="H43" s="20">
        <v>105</v>
      </c>
      <c r="I43" s="20">
        <v>109</v>
      </c>
      <c r="J43" s="20">
        <v>108</v>
      </c>
      <c r="K43" s="20">
        <v>111</v>
      </c>
      <c r="L43" s="20">
        <v>102</v>
      </c>
      <c r="M43" s="24">
        <f>'[1]Summary Table'!$W$21</f>
        <v>92</v>
      </c>
      <c r="N43" s="20">
        <f t="shared" ref="N43:N52" si="4">M43-B43</f>
        <v>-22</v>
      </c>
      <c r="O43" s="21">
        <f t="shared" ref="O43:O52" si="5">+N43/$B43</f>
        <v>-0.19298245614035087</v>
      </c>
      <c r="P43" s="22"/>
      <c r="Q43" s="23" t="s">
        <v>22</v>
      </c>
      <c r="R43" s="23" t="s">
        <v>23</v>
      </c>
    </row>
    <row r="44" spans="1:18" ht="15" customHeight="1" x14ac:dyDescent="0.25">
      <c r="A44" s="1" t="s">
        <v>24</v>
      </c>
      <c r="B44" s="20">
        <v>23</v>
      </c>
      <c r="C44" s="20">
        <v>19</v>
      </c>
      <c r="D44" s="20">
        <v>20</v>
      </c>
      <c r="E44" s="20">
        <v>20</v>
      </c>
      <c r="F44" s="20">
        <v>22</v>
      </c>
      <c r="G44" s="20">
        <v>28</v>
      </c>
      <c r="H44" s="20">
        <v>37</v>
      </c>
      <c r="I44" s="20">
        <v>36</v>
      </c>
      <c r="J44" s="20">
        <v>33</v>
      </c>
      <c r="K44" s="20">
        <v>37</v>
      </c>
      <c r="L44" s="20">
        <v>49</v>
      </c>
      <c r="M44" s="24">
        <f>'[1]Summary Table'!$Y$21</f>
        <v>63</v>
      </c>
      <c r="N44" s="20">
        <f t="shared" si="4"/>
        <v>40</v>
      </c>
      <c r="O44" s="21">
        <f t="shared" si="5"/>
        <v>1.7391304347826086</v>
      </c>
      <c r="P44" s="22"/>
      <c r="Q44" s="22">
        <f>1-M44/M45</f>
        <v>0.59354838709677415</v>
      </c>
      <c r="R44" s="25">
        <v>145</v>
      </c>
    </row>
    <row r="45" spans="1:18" ht="15" customHeight="1" x14ac:dyDescent="0.25">
      <c r="A45" s="1" t="s">
        <v>25</v>
      </c>
      <c r="B45" s="26">
        <v>137</v>
      </c>
      <c r="C45" s="26">
        <v>130</v>
      </c>
      <c r="D45" s="26">
        <v>129</v>
      </c>
      <c r="E45" s="26">
        <v>131</v>
      </c>
      <c r="F45" s="26">
        <v>134</v>
      </c>
      <c r="G45" s="26">
        <v>138</v>
      </c>
      <c r="H45" s="26">
        <v>142</v>
      </c>
      <c r="I45" s="26">
        <v>145</v>
      </c>
      <c r="J45" s="26">
        <v>141</v>
      </c>
      <c r="K45" s="26">
        <v>148</v>
      </c>
      <c r="L45" s="26">
        <v>151</v>
      </c>
      <c r="M45" s="24">
        <f>'[1]Summary Table'!$AE$21</f>
        <v>155</v>
      </c>
      <c r="N45" s="20">
        <f t="shared" si="4"/>
        <v>18</v>
      </c>
      <c r="O45" s="21">
        <f t="shared" si="5"/>
        <v>0.13138686131386862</v>
      </c>
      <c r="P45" s="22"/>
      <c r="Q45" s="8"/>
      <c r="R45" s="27"/>
    </row>
    <row r="46" spans="1:18" ht="15" customHeight="1" x14ac:dyDescent="0.25">
      <c r="A46" s="1" t="s">
        <v>26</v>
      </c>
      <c r="B46" s="26">
        <v>0</v>
      </c>
      <c r="C46" s="26">
        <v>1</v>
      </c>
      <c r="D46" s="26">
        <v>67</v>
      </c>
      <c r="E46" s="26">
        <v>67</v>
      </c>
      <c r="F46" s="26">
        <v>67</v>
      </c>
      <c r="G46" s="26">
        <v>67</v>
      </c>
      <c r="H46" s="26">
        <v>67</v>
      </c>
      <c r="I46" s="26">
        <v>67</v>
      </c>
      <c r="J46" s="26">
        <v>67</v>
      </c>
      <c r="K46" s="26">
        <v>67</v>
      </c>
      <c r="L46" s="26">
        <v>68</v>
      </c>
      <c r="M46" s="24">
        <f>'[1]Summary Table'!$AY$21</f>
        <v>68</v>
      </c>
      <c r="N46" s="20">
        <f t="shared" si="4"/>
        <v>68</v>
      </c>
      <c r="O46" s="21" t="str">
        <f>IF(B46=0,"0.0%",N46/B46)</f>
        <v>0.0%</v>
      </c>
      <c r="P46" s="22"/>
      <c r="Q46" s="8"/>
      <c r="R46" s="27"/>
    </row>
    <row r="47" spans="1:18" ht="15" customHeight="1" x14ac:dyDescent="0.25">
      <c r="A47" s="1" t="s">
        <v>27</v>
      </c>
      <c r="B47" s="26">
        <v>0</v>
      </c>
      <c r="C47" s="26">
        <v>0</v>
      </c>
      <c r="D47" s="26">
        <v>1</v>
      </c>
      <c r="E47" s="26">
        <v>1</v>
      </c>
      <c r="F47" s="26">
        <v>1</v>
      </c>
      <c r="G47" s="26">
        <v>1</v>
      </c>
      <c r="H47" s="26">
        <v>1</v>
      </c>
      <c r="I47" s="26">
        <v>2</v>
      </c>
      <c r="J47" s="26">
        <v>2</v>
      </c>
      <c r="K47" s="26">
        <v>4</v>
      </c>
      <c r="L47" s="26">
        <v>5</v>
      </c>
      <c r="M47" s="24">
        <f>'[1]Summary Table'!$BA$21</f>
        <v>8</v>
      </c>
      <c r="N47" s="20">
        <f t="shared" si="4"/>
        <v>8</v>
      </c>
      <c r="O47" s="21">
        <f>IFERROR(+N47/$B47,0)</f>
        <v>0</v>
      </c>
      <c r="P47" s="22"/>
      <c r="Q47" s="8"/>
      <c r="R47" s="27"/>
    </row>
    <row r="48" spans="1:18" ht="15" customHeight="1" x14ac:dyDescent="0.25">
      <c r="A48" s="1" t="s">
        <v>28</v>
      </c>
      <c r="B48" s="20">
        <v>27</v>
      </c>
      <c r="C48" s="20">
        <v>25</v>
      </c>
      <c r="D48" s="20">
        <v>25</v>
      </c>
      <c r="E48" s="20">
        <v>25</v>
      </c>
      <c r="F48" s="20">
        <v>25</v>
      </c>
      <c r="G48" s="20">
        <v>25</v>
      </c>
      <c r="H48" s="20">
        <v>25</v>
      </c>
      <c r="I48" s="20">
        <v>25</v>
      </c>
      <c r="J48" s="20">
        <v>26</v>
      </c>
      <c r="K48" s="20">
        <v>26</v>
      </c>
      <c r="L48" s="20">
        <v>26</v>
      </c>
      <c r="M48" s="50">
        <f>'[1]Summary Table'!$Z$21</f>
        <v>26</v>
      </c>
      <c r="N48" s="26">
        <f t="shared" si="4"/>
        <v>-1</v>
      </c>
      <c r="O48" s="21">
        <f t="shared" si="5"/>
        <v>-3.7037037037037035E-2</v>
      </c>
      <c r="P48" s="22"/>
    </row>
    <row r="49" spans="1:18" ht="15" customHeight="1" x14ac:dyDescent="0.25">
      <c r="A49" s="1" t="s">
        <v>46</v>
      </c>
      <c r="B49" s="20">
        <v>164</v>
      </c>
      <c r="C49" s="20">
        <v>156</v>
      </c>
      <c r="D49" s="20">
        <v>221</v>
      </c>
      <c r="E49" s="20">
        <v>223</v>
      </c>
      <c r="F49" s="20">
        <v>226</v>
      </c>
      <c r="G49" s="20">
        <v>230</v>
      </c>
      <c r="H49" s="20">
        <v>234</v>
      </c>
      <c r="I49" s="20">
        <v>237</v>
      </c>
      <c r="J49" s="20">
        <v>234</v>
      </c>
      <c r="K49" s="20">
        <v>241</v>
      </c>
      <c r="L49" s="20">
        <v>245</v>
      </c>
      <c r="M49" s="24">
        <f>'[1]Summary Table'!$AF$21</f>
        <v>249</v>
      </c>
      <c r="N49" s="20">
        <f t="shared" si="4"/>
        <v>85</v>
      </c>
      <c r="O49" s="21">
        <f t="shared" si="5"/>
        <v>0.51829268292682928</v>
      </c>
      <c r="P49" s="22"/>
    </row>
    <row r="50" spans="1:18" ht="15" customHeight="1" x14ac:dyDescent="0.25">
      <c r="A50" s="1" t="s">
        <v>30</v>
      </c>
      <c r="B50" s="20">
        <v>198</v>
      </c>
      <c r="C50" s="20">
        <v>182</v>
      </c>
      <c r="D50" s="20">
        <v>158</v>
      </c>
      <c r="E50" s="20">
        <v>154</v>
      </c>
      <c r="F50" s="20">
        <v>155</v>
      </c>
      <c r="G50" s="20">
        <v>163</v>
      </c>
      <c r="H50" s="20">
        <v>180</v>
      </c>
      <c r="I50" s="20">
        <v>177</v>
      </c>
      <c r="J50" s="20">
        <v>151</v>
      </c>
      <c r="K50" s="20">
        <v>139</v>
      </c>
      <c r="L50" s="20">
        <v>134</v>
      </c>
      <c r="M50" s="24">
        <f>'[1]Summary Table'!$O$21</f>
        <v>143</v>
      </c>
      <c r="N50" s="20">
        <f t="shared" si="4"/>
        <v>-55</v>
      </c>
      <c r="O50" s="21">
        <f t="shared" si="5"/>
        <v>-0.27777777777777779</v>
      </c>
      <c r="P50" s="22"/>
      <c r="Q50" s="8" t="s">
        <v>31</v>
      </c>
      <c r="R50" s="8" t="s">
        <v>32</v>
      </c>
    </row>
    <row r="51" spans="1:18" ht="15" customHeight="1" x14ac:dyDescent="0.25">
      <c r="A51" s="1" t="s">
        <v>33</v>
      </c>
      <c r="B51" s="20">
        <v>290</v>
      </c>
      <c r="C51" s="20">
        <v>302</v>
      </c>
      <c r="D51" s="20">
        <v>311</v>
      </c>
      <c r="E51" s="20">
        <v>298</v>
      </c>
      <c r="F51" s="20">
        <v>288</v>
      </c>
      <c r="G51" s="20">
        <v>268</v>
      </c>
      <c r="H51" s="20">
        <v>264</v>
      </c>
      <c r="I51" s="20">
        <v>260</v>
      </c>
      <c r="J51" s="20">
        <v>274</v>
      </c>
      <c r="K51" s="20">
        <v>225</v>
      </c>
      <c r="L51" s="20">
        <v>228</v>
      </c>
      <c r="M51" s="24">
        <f>'[1]Summary Table'!$U$21</f>
        <v>222</v>
      </c>
      <c r="N51" s="20">
        <f t="shared" si="4"/>
        <v>-68</v>
      </c>
      <c r="O51" s="21">
        <f t="shared" si="5"/>
        <v>-0.23448275862068965</v>
      </c>
      <c r="P51" s="22"/>
      <c r="Q51" s="28" t="s">
        <v>34</v>
      </c>
      <c r="R51" s="29" t="s">
        <v>23</v>
      </c>
    </row>
    <row r="52" spans="1:18" ht="15" customHeight="1" x14ac:dyDescent="0.25">
      <c r="A52" s="1" t="s">
        <v>35</v>
      </c>
      <c r="B52" s="20">
        <v>488</v>
      </c>
      <c r="C52" s="20">
        <v>484</v>
      </c>
      <c r="D52" s="20">
        <v>469</v>
      </c>
      <c r="E52" s="20">
        <v>452</v>
      </c>
      <c r="F52" s="20">
        <v>443</v>
      </c>
      <c r="G52" s="20">
        <v>431</v>
      </c>
      <c r="H52" s="20">
        <v>444</v>
      </c>
      <c r="I52" s="20">
        <v>437</v>
      </c>
      <c r="J52" s="20">
        <v>425</v>
      </c>
      <c r="K52" s="20">
        <v>364</v>
      </c>
      <c r="L52" s="20">
        <v>362</v>
      </c>
      <c r="M52" s="50">
        <f>'[1]Summary Table'!$V$21</f>
        <v>365</v>
      </c>
      <c r="N52" s="26">
        <f t="shared" si="4"/>
        <v>-123</v>
      </c>
      <c r="O52" s="21">
        <f t="shared" si="5"/>
        <v>-0.25204918032786883</v>
      </c>
      <c r="P52" s="22"/>
      <c r="Q52" s="30">
        <f>SUM(B57:M57)/12</f>
        <v>3.1666666666666665</v>
      </c>
      <c r="R52" s="22">
        <f>M45/R44</f>
        <v>1.0689655172413792</v>
      </c>
    </row>
    <row r="53" spans="1:18" ht="15" customHeight="1" x14ac:dyDescent="0.25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3"/>
      <c r="N53" s="33"/>
      <c r="O53" s="33"/>
    </row>
    <row r="54" spans="1:18" ht="15" customHeight="1" x14ac:dyDescent="0.25">
      <c r="A54" s="1" t="s">
        <v>36</v>
      </c>
      <c r="B54" s="20">
        <v>959</v>
      </c>
      <c r="C54" s="20">
        <v>970</v>
      </c>
      <c r="D54" s="20">
        <v>929</v>
      </c>
      <c r="E54" s="20">
        <v>914</v>
      </c>
      <c r="F54" s="20">
        <v>906</v>
      </c>
      <c r="G54" s="20">
        <v>864</v>
      </c>
      <c r="H54" s="20">
        <v>848</v>
      </c>
      <c r="I54" s="20">
        <v>839</v>
      </c>
      <c r="J54" s="20">
        <v>848</v>
      </c>
      <c r="K54" s="20">
        <v>828</v>
      </c>
      <c r="L54" s="20">
        <v>814</v>
      </c>
      <c r="M54" s="19">
        <f>'[1]Summary Table'!$BL$4</f>
        <v>805</v>
      </c>
      <c r="N54" s="25">
        <f>M54-B54</f>
        <v>-154</v>
      </c>
      <c r="O54" s="21">
        <f>+N54/$B54</f>
        <v>-0.16058394160583941</v>
      </c>
    </row>
    <row r="55" spans="1:18" ht="15" customHeight="1" x14ac:dyDescent="0.25">
      <c r="A55" s="1" t="s">
        <v>37</v>
      </c>
      <c r="B55" s="20">
        <v>195</v>
      </c>
      <c r="C55" s="20">
        <v>195</v>
      </c>
      <c r="D55" s="20">
        <v>197</v>
      </c>
      <c r="E55" s="20">
        <v>196</v>
      </c>
      <c r="F55" s="20">
        <v>197</v>
      </c>
      <c r="G55" s="20">
        <v>198</v>
      </c>
      <c r="H55" s="20">
        <v>202</v>
      </c>
      <c r="I55" s="20">
        <v>200</v>
      </c>
      <c r="J55" s="20">
        <v>196</v>
      </c>
      <c r="K55" s="20">
        <v>201</v>
      </c>
      <c r="L55" s="20">
        <v>202</v>
      </c>
      <c r="M55" s="19">
        <f>'[1]Summary Table'!$BM$4</f>
        <v>199</v>
      </c>
      <c r="N55" s="25">
        <f>M55-B55</f>
        <v>4</v>
      </c>
      <c r="O55" s="21">
        <f>+N55/$B55</f>
        <v>2.0512820512820513E-2</v>
      </c>
    </row>
    <row r="56" spans="1:18" ht="15" customHeight="1" x14ac:dyDescent="0.2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7"/>
      <c r="P56" s="22"/>
      <c r="Q56" s="5"/>
      <c r="R56" s="38" t="s">
        <v>50</v>
      </c>
    </row>
    <row r="57" spans="1:18" ht="15" customHeight="1" x14ac:dyDescent="0.25">
      <c r="A57" s="1" t="s">
        <v>39</v>
      </c>
      <c r="B57" s="20">
        <v>3</v>
      </c>
      <c r="C57" s="20">
        <v>1</v>
      </c>
      <c r="D57" s="20">
        <v>3</v>
      </c>
      <c r="E57" s="20">
        <v>4</v>
      </c>
      <c r="F57" s="20">
        <v>4</v>
      </c>
      <c r="G57" s="20">
        <v>5</v>
      </c>
      <c r="H57" s="20">
        <v>4</v>
      </c>
      <c r="I57" s="20">
        <v>2</v>
      </c>
      <c r="J57" s="20">
        <v>4</v>
      </c>
      <c r="K57" s="20">
        <v>1</v>
      </c>
      <c r="L57" s="20">
        <v>3</v>
      </c>
      <c r="M57" s="19">
        <f>'[1]Summary Table'!$AB$21</f>
        <v>4</v>
      </c>
      <c r="N57" s="20"/>
      <c r="O57" s="47"/>
      <c r="P57" s="25"/>
      <c r="Q57" s="8" t="s">
        <v>31</v>
      </c>
      <c r="R57" s="38" t="s">
        <v>40</v>
      </c>
    </row>
    <row r="58" spans="1:18" ht="15" customHeight="1" x14ac:dyDescent="0.25">
      <c r="A58" s="1" t="s">
        <v>41</v>
      </c>
      <c r="B58" s="20">
        <v>6</v>
      </c>
      <c r="C58" s="20">
        <v>4</v>
      </c>
      <c r="D58" s="20">
        <v>2</v>
      </c>
      <c r="E58" s="20">
        <v>1</v>
      </c>
      <c r="F58" s="20">
        <v>0</v>
      </c>
      <c r="G58" s="20">
        <v>0</v>
      </c>
      <c r="H58" s="20">
        <v>1</v>
      </c>
      <c r="I58" s="20">
        <v>0</v>
      </c>
      <c r="J58" s="20">
        <v>0</v>
      </c>
      <c r="K58" s="20">
        <v>0</v>
      </c>
      <c r="L58" s="20">
        <v>0</v>
      </c>
      <c r="M58" s="19">
        <f>'[1]Summary Table'!$AC$21</f>
        <v>0</v>
      </c>
      <c r="N58" s="20"/>
      <c r="O58" s="48"/>
      <c r="P58" s="8"/>
      <c r="Q58" s="28" t="s">
        <v>42</v>
      </c>
      <c r="R58" s="29" t="s">
        <v>43</v>
      </c>
    </row>
    <row r="59" spans="1:18" ht="15" customHeight="1" x14ac:dyDescent="0.25">
      <c r="A59" s="1" t="s">
        <v>44</v>
      </c>
      <c r="B59" s="39">
        <v>2.1167883211678831</v>
      </c>
      <c r="C59" s="39">
        <v>2.3230769230769233</v>
      </c>
      <c r="D59" s="39">
        <v>2.4108527131782944</v>
      </c>
      <c r="E59" s="39">
        <v>2.2748091603053435</v>
      </c>
      <c r="F59" s="39">
        <v>2.1492537313432836</v>
      </c>
      <c r="G59" s="39">
        <v>1.9420289855072463</v>
      </c>
      <c r="H59" s="39">
        <v>1.8591549295774648</v>
      </c>
      <c r="I59" s="39">
        <v>1.7931034482758621</v>
      </c>
      <c r="J59" s="39">
        <v>1.9432624113475176</v>
      </c>
      <c r="K59" s="39">
        <v>1.5202702702702702</v>
      </c>
      <c r="L59" s="39">
        <v>1.509933774834437</v>
      </c>
      <c r="M59" s="51">
        <f>'[1]Summary Table'!$BI$21</f>
        <v>1.4322580645161291</v>
      </c>
      <c r="N59" s="26"/>
      <c r="O59" s="21"/>
      <c r="P59" s="22"/>
      <c r="Q59" s="30">
        <f>SUM(B58:M58)/12</f>
        <v>1.1666666666666667</v>
      </c>
      <c r="R59" s="41">
        <f>'[1]Vol. Rolling Retention Rate'!$B$4</f>
        <v>0.99312242090784042</v>
      </c>
    </row>
    <row r="60" spans="1:18" ht="15" customHeight="1" x14ac:dyDescent="0.25">
      <c r="A60" s="42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5"/>
      <c r="M60" s="5"/>
      <c r="R60" s="21"/>
    </row>
    <row r="61" spans="1:18" ht="45" x14ac:dyDescent="0.25">
      <c r="A61" s="10" t="s">
        <v>51</v>
      </c>
      <c r="B61" s="11" t="s">
        <v>5</v>
      </c>
      <c r="C61" s="11" t="s">
        <v>6</v>
      </c>
      <c r="D61" s="11" t="s">
        <v>7</v>
      </c>
      <c r="E61" s="11" t="s">
        <v>8</v>
      </c>
      <c r="F61" s="11" t="s">
        <v>9</v>
      </c>
      <c r="G61" s="11" t="s">
        <v>10</v>
      </c>
      <c r="H61" s="11" t="s">
        <v>11</v>
      </c>
      <c r="I61" s="11" t="s">
        <v>12</v>
      </c>
      <c r="J61" s="11" t="s">
        <v>13</v>
      </c>
      <c r="K61" s="11" t="s">
        <v>14</v>
      </c>
      <c r="L61" s="13" t="s">
        <v>15</v>
      </c>
      <c r="M61" s="13" t="str">
        <f>$M$4</f>
        <v>May 19</v>
      </c>
      <c r="N61" s="14" t="s">
        <v>17</v>
      </c>
      <c r="O61" s="15" t="s">
        <v>18</v>
      </c>
      <c r="P61" s="16"/>
      <c r="Q61" s="16" t="s">
        <v>19</v>
      </c>
      <c r="R61" s="52" t="s">
        <v>20</v>
      </c>
    </row>
    <row r="62" spans="1:18" ht="15" customHeight="1" x14ac:dyDescent="0.25">
      <c r="A62" s="1" t="s">
        <v>21</v>
      </c>
      <c r="B62" s="20">
        <v>361</v>
      </c>
      <c r="C62" s="20">
        <v>359</v>
      </c>
      <c r="D62" s="20">
        <v>370</v>
      </c>
      <c r="E62" s="20">
        <v>355</v>
      </c>
      <c r="F62" s="20">
        <v>364</v>
      </c>
      <c r="G62" s="20">
        <v>363</v>
      </c>
      <c r="H62" s="20">
        <v>358</v>
      </c>
      <c r="I62" s="20">
        <v>348</v>
      </c>
      <c r="J62" s="20">
        <v>337</v>
      </c>
      <c r="K62" s="20">
        <v>316</v>
      </c>
      <c r="L62" s="20">
        <v>335</v>
      </c>
      <c r="M62" s="19">
        <f>'[1]Summary Table'!$W$25</f>
        <v>334</v>
      </c>
      <c r="N62" s="20">
        <f t="shared" ref="N62:N71" si="6">M62-B62</f>
        <v>-27</v>
      </c>
      <c r="O62" s="21">
        <f t="shared" ref="O62:O71" si="7">+N62/$B62</f>
        <v>-7.4792243767313013E-2</v>
      </c>
      <c r="P62" s="22"/>
      <c r="Q62" s="23" t="s">
        <v>22</v>
      </c>
      <c r="R62" s="23" t="s">
        <v>23</v>
      </c>
    </row>
    <row r="63" spans="1:18" ht="15" customHeight="1" x14ac:dyDescent="0.25">
      <c r="A63" s="1" t="s">
        <v>24</v>
      </c>
      <c r="B63" s="20">
        <v>65</v>
      </c>
      <c r="C63" s="20">
        <v>81</v>
      </c>
      <c r="D63" s="20">
        <v>86</v>
      </c>
      <c r="E63" s="20">
        <v>112</v>
      </c>
      <c r="F63" s="20">
        <v>119</v>
      </c>
      <c r="G63" s="20">
        <v>128</v>
      </c>
      <c r="H63" s="20">
        <v>141</v>
      </c>
      <c r="I63" s="20">
        <v>160</v>
      </c>
      <c r="J63" s="20">
        <v>180</v>
      </c>
      <c r="K63" s="20">
        <v>198</v>
      </c>
      <c r="L63" s="20">
        <v>183</v>
      </c>
      <c r="M63" s="19">
        <f>'[1]Summary Table'!$Y$25</f>
        <v>170</v>
      </c>
      <c r="N63" s="20">
        <f t="shared" si="6"/>
        <v>105</v>
      </c>
      <c r="O63" s="21">
        <f t="shared" si="7"/>
        <v>1.6153846153846154</v>
      </c>
      <c r="P63" s="22"/>
      <c r="Q63" s="22">
        <f>1-M63/M64</f>
        <v>0.66269841269841268</v>
      </c>
      <c r="R63" s="25">
        <v>565</v>
      </c>
    </row>
    <row r="64" spans="1:18" ht="15" customHeight="1" x14ac:dyDescent="0.25">
      <c r="A64" s="1" t="s">
        <v>25</v>
      </c>
      <c r="B64" s="26">
        <v>426</v>
      </c>
      <c r="C64" s="26">
        <v>440</v>
      </c>
      <c r="D64" s="26">
        <v>456</v>
      </c>
      <c r="E64" s="26">
        <v>467</v>
      </c>
      <c r="F64" s="26">
        <v>483</v>
      </c>
      <c r="G64" s="26">
        <v>491</v>
      </c>
      <c r="H64" s="26">
        <v>499</v>
      </c>
      <c r="I64" s="26">
        <v>508</v>
      </c>
      <c r="J64" s="26">
        <v>517</v>
      </c>
      <c r="K64" s="26">
        <v>514</v>
      </c>
      <c r="L64" s="26">
        <v>518</v>
      </c>
      <c r="M64" s="19">
        <f>'[1]Summary Table'!$AE$25</f>
        <v>504</v>
      </c>
      <c r="N64" s="20">
        <f t="shared" si="6"/>
        <v>78</v>
      </c>
      <c r="O64" s="21">
        <f t="shared" si="7"/>
        <v>0.18309859154929578</v>
      </c>
      <c r="P64" s="22"/>
      <c r="Q64" s="8"/>
      <c r="R64" s="27"/>
    </row>
    <row r="65" spans="1:18" ht="15" customHeight="1" x14ac:dyDescent="0.25">
      <c r="A65" s="1" t="s">
        <v>26</v>
      </c>
      <c r="B65" s="26">
        <v>0</v>
      </c>
      <c r="C65" s="26">
        <v>0</v>
      </c>
      <c r="D65" s="26">
        <v>438</v>
      </c>
      <c r="E65" s="26">
        <v>438</v>
      </c>
      <c r="F65" s="26">
        <v>437</v>
      </c>
      <c r="G65" s="26">
        <v>437</v>
      </c>
      <c r="H65" s="26">
        <v>437</v>
      </c>
      <c r="I65" s="26">
        <v>437</v>
      </c>
      <c r="J65" s="26">
        <v>437</v>
      </c>
      <c r="K65" s="26">
        <v>449</v>
      </c>
      <c r="L65" s="26">
        <v>467</v>
      </c>
      <c r="M65" s="19">
        <f>'[1]Summary Table'!$AY$25</f>
        <v>495</v>
      </c>
      <c r="N65" s="20">
        <f t="shared" si="6"/>
        <v>495</v>
      </c>
      <c r="O65" s="21" t="str">
        <f>IF(B65=0,"0.0%",N65/B65)</f>
        <v>0.0%</v>
      </c>
      <c r="P65" s="22"/>
      <c r="Q65" s="8"/>
      <c r="R65" s="27"/>
    </row>
    <row r="66" spans="1:18" ht="15" customHeight="1" x14ac:dyDescent="0.25">
      <c r="A66" s="1" t="s">
        <v>27</v>
      </c>
      <c r="B66" s="26">
        <v>4</v>
      </c>
      <c r="C66" s="26">
        <v>5</v>
      </c>
      <c r="D66" s="26">
        <v>9</v>
      </c>
      <c r="E66" s="26">
        <v>14</v>
      </c>
      <c r="F66" s="26">
        <v>15</v>
      </c>
      <c r="G66" s="26">
        <v>16</v>
      </c>
      <c r="H66" s="26">
        <v>24</v>
      </c>
      <c r="I66" s="26">
        <v>26</v>
      </c>
      <c r="J66" s="26">
        <v>31</v>
      </c>
      <c r="K66" s="26">
        <v>24</v>
      </c>
      <c r="L66" s="26">
        <v>13</v>
      </c>
      <c r="M66" s="19">
        <f>'[1]Summary Table'!$BA$25</f>
        <v>2</v>
      </c>
      <c r="N66" s="20">
        <f t="shared" si="6"/>
        <v>-2</v>
      </c>
      <c r="O66" s="21">
        <f t="shared" si="7"/>
        <v>-0.5</v>
      </c>
      <c r="P66" s="22"/>
      <c r="Q66" s="8"/>
      <c r="R66" s="27"/>
    </row>
    <row r="67" spans="1:18" ht="15" customHeight="1" x14ac:dyDescent="0.25">
      <c r="A67" s="1" t="s">
        <v>28</v>
      </c>
      <c r="B67" s="20">
        <v>10</v>
      </c>
      <c r="C67" s="20">
        <v>10</v>
      </c>
      <c r="D67" s="20">
        <v>10</v>
      </c>
      <c r="E67" s="20">
        <v>10</v>
      </c>
      <c r="F67" s="20">
        <v>10</v>
      </c>
      <c r="G67" s="20">
        <v>10</v>
      </c>
      <c r="H67" s="20">
        <v>11</v>
      </c>
      <c r="I67" s="20">
        <v>11</v>
      </c>
      <c r="J67" s="20">
        <v>11</v>
      </c>
      <c r="K67" s="20">
        <v>11</v>
      </c>
      <c r="L67" s="20">
        <v>12</v>
      </c>
      <c r="M67" s="19">
        <f>'[1]Summary Table'!$Z$25</f>
        <v>12</v>
      </c>
      <c r="N67" s="20">
        <f t="shared" si="6"/>
        <v>2</v>
      </c>
      <c r="O67" s="21">
        <f t="shared" si="7"/>
        <v>0.2</v>
      </c>
      <c r="P67" s="22"/>
    </row>
    <row r="68" spans="1:18" ht="15" customHeight="1" x14ac:dyDescent="0.25">
      <c r="A68" s="1" t="s">
        <v>46</v>
      </c>
      <c r="B68" s="20">
        <v>436</v>
      </c>
      <c r="C68" s="20">
        <v>450</v>
      </c>
      <c r="D68" s="20">
        <v>904</v>
      </c>
      <c r="E68" s="20">
        <v>915</v>
      </c>
      <c r="F68" s="20">
        <v>930</v>
      </c>
      <c r="G68" s="20">
        <v>938</v>
      </c>
      <c r="H68" s="20">
        <v>947</v>
      </c>
      <c r="I68" s="20">
        <v>956</v>
      </c>
      <c r="J68" s="20">
        <v>965</v>
      </c>
      <c r="K68" s="20">
        <v>974</v>
      </c>
      <c r="L68" s="20">
        <v>997</v>
      </c>
      <c r="M68" s="19">
        <f>'[1]Summary Table'!$AF$25</f>
        <v>1012</v>
      </c>
      <c r="N68" s="20">
        <f t="shared" si="6"/>
        <v>576</v>
      </c>
      <c r="O68" s="21">
        <f t="shared" si="7"/>
        <v>1.3211009174311927</v>
      </c>
      <c r="P68" s="22"/>
    </row>
    <row r="69" spans="1:18" ht="15" customHeight="1" x14ac:dyDescent="0.25">
      <c r="A69" s="1" t="s">
        <v>30</v>
      </c>
      <c r="B69" s="20">
        <v>398</v>
      </c>
      <c r="C69" s="20">
        <v>397</v>
      </c>
      <c r="D69" s="20">
        <v>379</v>
      </c>
      <c r="E69" s="20">
        <v>386</v>
      </c>
      <c r="F69" s="20">
        <v>388</v>
      </c>
      <c r="G69" s="20">
        <v>363</v>
      </c>
      <c r="H69" s="20">
        <v>387</v>
      </c>
      <c r="I69" s="20">
        <v>387</v>
      </c>
      <c r="J69" s="20">
        <v>377</v>
      </c>
      <c r="K69" s="20">
        <v>371</v>
      </c>
      <c r="L69" s="20">
        <v>362</v>
      </c>
      <c r="M69" s="19">
        <f>'[1]Summary Table'!$O$25</f>
        <v>360</v>
      </c>
      <c r="N69" s="20">
        <f t="shared" si="6"/>
        <v>-38</v>
      </c>
      <c r="O69" s="21">
        <f t="shared" si="7"/>
        <v>-9.5477386934673364E-2</v>
      </c>
      <c r="P69" s="22"/>
      <c r="Q69" s="8" t="s">
        <v>31</v>
      </c>
      <c r="R69" s="8" t="s">
        <v>32</v>
      </c>
    </row>
    <row r="70" spans="1:18" ht="15" customHeight="1" x14ac:dyDescent="0.25">
      <c r="A70" s="1" t="s">
        <v>33</v>
      </c>
      <c r="B70" s="20">
        <v>713</v>
      </c>
      <c r="C70" s="20">
        <v>737</v>
      </c>
      <c r="D70" s="20">
        <v>754</v>
      </c>
      <c r="E70" s="20">
        <v>752</v>
      </c>
      <c r="F70" s="20">
        <v>757</v>
      </c>
      <c r="G70" s="20">
        <v>758</v>
      </c>
      <c r="H70" s="20">
        <v>712</v>
      </c>
      <c r="I70" s="20">
        <v>699</v>
      </c>
      <c r="J70" s="20">
        <v>654</v>
      </c>
      <c r="K70" s="20">
        <v>644</v>
      </c>
      <c r="L70" s="20">
        <v>639</v>
      </c>
      <c r="M70" s="19">
        <f>'[1]Summary Table'!$U$25</f>
        <v>626</v>
      </c>
      <c r="N70" s="20">
        <f t="shared" si="6"/>
        <v>-87</v>
      </c>
      <c r="O70" s="21">
        <f t="shared" si="7"/>
        <v>-0.12201963534361851</v>
      </c>
      <c r="P70" s="22"/>
      <c r="Q70" s="28" t="s">
        <v>34</v>
      </c>
      <c r="R70" s="29" t="s">
        <v>23</v>
      </c>
    </row>
    <row r="71" spans="1:18" ht="15" customHeight="1" x14ac:dyDescent="0.25">
      <c r="A71" s="1" t="s">
        <v>35</v>
      </c>
      <c r="B71" s="20">
        <v>1111</v>
      </c>
      <c r="C71" s="20">
        <v>1134</v>
      </c>
      <c r="D71" s="20">
        <v>1133</v>
      </c>
      <c r="E71" s="20">
        <v>1138</v>
      </c>
      <c r="F71" s="20">
        <v>1145</v>
      </c>
      <c r="G71" s="20">
        <v>1121</v>
      </c>
      <c r="H71" s="20">
        <v>1099</v>
      </c>
      <c r="I71" s="20">
        <v>1086</v>
      </c>
      <c r="J71" s="20">
        <v>1031</v>
      </c>
      <c r="K71" s="20">
        <v>1015</v>
      </c>
      <c r="L71" s="20">
        <v>1001</v>
      </c>
      <c r="M71" s="19">
        <f>'[1]Summary Table'!$V$25</f>
        <v>986</v>
      </c>
      <c r="N71" s="20">
        <f t="shared" si="6"/>
        <v>-125</v>
      </c>
      <c r="O71" s="21">
        <f t="shared" si="7"/>
        <v>-0.11251125112511251</v>
      </c>
      <c r="P71" s="22"/>
      <c r="Q71" s="30">
        <f>SUM(B76:M76)/12</f>
        <v>12</v>
      </c>
      <c r="R71" s="22">
        <f>M64/R63</f>
        <v>0.89203539823008848</v>
      </c>
    </row>
    <row r="72" spans="1:18" ht="15" customHeight="1" x14ac:dyDescent="0.25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3"/>
      <c r="N72" s="33"/>
      <c r="O72" s="33"/>
    </row>
    <row r="73" spans="1:18" ht="15" customHeight="1" x14ac:dyDescent="0.25">
      <c r="A73" s="1" t="s">
        <v>36</v>
      </c>
      <c r="B73" s="20">
        <v>1950</v>
      </c>
      <c r="C73" s="20">
        <v>1974</v>
      </c>
      <c r="D73" s="20">
        <v>2004</v>
      </c>
      <c r="E73" s="20">
        <v>2008</v>
      </c>
      <c r="F73" s="20">
        <v>2029</v>
      </c>
      <c r="G73" s="20">
        <v>2032</v>
      </c>
      <c r="H73" s="20">
        <v>2005</v>
      </c>
      <c r="I73" s="20">
        <v>2010</v>
      </c>
      <c r="J73" s="20">
        <v>2024</v>
      </c>
      <c r="K73" s="20">
        <v>2004</v>
      </c>
      <c r="L73" s="20">
        <v>1984</v>
      </c>
      <c r="M73" s="19">
        <f>'[1]Summary Table'!$BL$5</f>
        <v>1978</v>
      </c>
      <c r="N73" s="20">
        <f>M73-B73</f>
        <v>28</v>
      </c>
      <c r="O73" s="21">
        <f>+N73/$B73</f>
        <v>1.4358974358974359E-2</v>
      </c>
    </row>
    <row r="74" spans="1:18" ht="15" customHeight="1" x14ac:dyDescent="0.25">
      <c r="A74" s="1" t="s">
        <v>37</v>
      </c>
      <c r="B74" s="20">
        <v>703</v>
      </c>
      <c r="C74" s="20">
        <v>718</v>
      </c>
      <c r="D74" s="20">
        <v>732</v>
      </c>
      <c r="E74" s="20">
        <v>668</v>
      </c>
      <c r="F74" s="20">
        <v>607</v>
      </c>
      <c r="G74" s="20">
        <v>597</v>
      </c>
      <c r="H74" s="20">
        <v>602</v>
      </c>
      <c r="I74" s="20">
        <v>586</v>
      </c>
      <c r="J74" s="20">
        <v>580</v>
      </c>
      <c r="K74" s="20">
        <v>576</v>
      </c>
      <c r="L74" s="20">
        <v>584</v>
      </c>
      <c r="M74" s="19">
        <f>'[1]Summary Table'!$BM$5</f>
        <v>578</v>
      </c>
      <c r="N74" s="25">
        <f>M74-B74</f>
        <v>-125</v>
      </c>
      <c r="O74" s="21">
        <f>+N74/$B74</f>
        <v>-0.17780938833570412</v>
      </c>
    </row>
    <row r="75" spans="1:18" ht="15" customHeight="1" x14ac:dyDescent="0.2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7"/>
      <c r="P75" s="22"/>
      <c r="Q75" s="5"/>
      <c r="R75" s="38" t="s">
        <v>38</v>
      </c>
    </row>
    <row r="76" spans="1:18" ht="15" customHeight="1" x14ac:dyDescent="0.25">
      <c r="A76" s="1" t="s">
        <v>39</v>
      </c>
      <c r="B76" s="20">
        <v>12</v>
      </c>
      <c r="C76" s="20">
        <v>14</v>
      </c>
      <c r="D76" s="20">
        <v>16</v>
      </c>
      <c r="E76" s="20">
        <v>12</v>
      </c>
      <c r="F76" s="20">
        <v>14</v>
      </c>
      <c r="G76" s="20">
        <v>8</v>
      </c>
      <c r="H76" s="20">
        <v>6</v>
      </c>
      <c r="I76" s="20">
        <v>8</v>
      </c>
      <c r="J76" s="20">
        <v>10</v>
      </c>
      <c r="K76" s="20">
        <v>8</v>
      </c>
      <c r="L76" s="20">
        <v>22</v>
      </c>
      <c r="M76" s="19">
        <f>'[1]Summary Table'!$AB$25</f>
        <v>14</v>
      </c>
      <c r="N76" s="20"/>
      <c r="O76" s="47"/>
      <c r="P76" s="25"/>
      <c r="Q76" s="8" t="s">
        <v>31</v>
      </c>
      <c r="R76" s="38" t="s">
        <v>40</v>
      </c>
    </row>
    <row r="77" spans="1:18" ht="15" customHeight="1" x14ac:dyDescent="0.25">
      <c r="A77" s="1" t="s">
        <v>41</v>
      </c>
      <c r="B77" s="20">
        <v>0</v>
      </c>
      <c r="C77" s="20">
        <v>0</v>
      </c>
      <c r="D77" s="20">
        <v>1</v>
      </c>
      <c r="E77" s="20">
        <v>0</v>
      </c>
      <c r="F77" s="20">
        <v>0</v>
      </c>
      <c r="G77" s="20">
        <v>0</v>
      </c>
      <c r="H77" s="20">
        <v>0</v>
      </c>
      <c r="I77" s="20">
        <v>1</v>
      </c>
      <c r="J77" s="20">
        <v>0</v>
      </c>
      <c r="K77" s="20">
        <v>0</v>
      </c>
      <c r="L77" s="20">
        <v>0</v>
      </c>
      <c r="M77" s="19">
        <f>'[1]Summary Table'!$AC$25</f>
        <v>0</v>
      </c>
      <c r="N77" s="20"/>
      <c r="O77" s="48"/>
      <c r="P77" s="8"/>
      <c r="Q77" s="28" t="s">
        <v>42</v>
      </c>
      <c r="R77" s="29" t="s">
        <v>43</v>
      </c>
    </row>
    <row r="78" spans="1:18" ht="15" customHeight="1" x14ac:dyDescent="0.25">
      <c r="A78" s="1" t="s">
        <v>44</v>
      </c>
      <c r="B78" s="39">
        <v>1.6737089201877935</v>
      </c>
      <c r="C78" s="39">
        <v>1.675</v>
      </c>
      <c r="D78" s="39">
        <v>1.6535087719298245</v>
      </c>
      <c r="E78" s="39">
        <v>1.6102783725910064</v>
      </c>
      <c r="F78" s="39">
        <v>1.5672877846790891</v>
      </c>
      <c r="G78" s="39">
        <v>1.5437881873727088</v>
      </c>
      <c r="H78" s="39">
        <v>1.4268537074148298</v>
      </c>
      <c r="I78" s="39">
        <v>1.3759842519685039</v>
      </c>
      <c r="J78" s="39">
        <v>1.2649903288201161</v>
      </c>
      <c r="K78" s="39">
        <v>1.2529182879377432</v>
      </c>
      <c r="L78" s="39">
        <v>1.2335907335907337</v>
      </c>
      <c r="M78" s="53">
        <f>'[1]Summary Table'!$BI$25</f>
        <v>1.2420634920634921</v>
      </c>
      <c r="N78" s="39"/>
      <c r="O78" s="21"/>
      <c r="P78" s="22"/>
      <c r="Q78" s="30">
        <f>SUM(B77:M77)/12</f>
        <v>0.16666666666666666</v>
      </c>
      <c r="R78" s="41">
        <f>'[1]Vol. Rolling Retention Rate'!$B$5</f>
        <v>0.87798458356833997</v>
      </c>
    </row>
    <row r="79" spans="1:18" ht="15" customHeight="1" x14ac:dyDescent="0.25">
      <c r="A79" s="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21"/>
      <c r="P79" s="22"/>
      <c r="Q79" s="30"/>
      <c r="R79" s="22"/>
    </row>
    <row r="80" spans="1:18" ht="45" x14ac:dyDescent="0.25">
      <c r="A80" s="10" t="s">
        <v>52</v>
      </c>
      <c r="B80" s="11" t="s">
        <v>5</v>
      </c>
      <c r="C80" s="11" t="s">
        <v>6</v>
      </c>
      <c r="D80" s="11" t="s">
        <v>7</v>
      </c>
      <c r="E80" s="11" t="s">
        <v>8</v>
      </c>
      <c r="F80" s="11" t="s">
        <v>9</v>
      </c>
      <c r="G80" s="11" t="s">
        <v>10</v>
      </c>
      <c r="H80" s="11" t="s">
        <v>11</v>
      </c>
      <c r="I80" s="11" t="s">
        <v>12</v>
      </c>
      <c r="J80" s="11" t="s">
        <v>13</v>
      </c>
      <c r="K80" s="11" t="s">
        <v>14</v>
      </c>
      <c r="L80" s="13" t="s">
        <v>15</v>
      </c>
      <c r="M80" s="13" t="str">
        <f>$M$4</f>
        <v>May 19</v>
      </c>
      <c r="N80" s="14" t="s">
        <v>17</v>
      </c>
      <c r="O80" s="15" t="s">
        <v>18</v>
      </c>
      <c r="P80" s="16"/>
      <c r="Q80" s="16" t="s">
        <v>19</v>
      </c>
      <c r="R80" s="52" t="s">
        <v>20</v>
      </c>
    </row>
    <row r="81" spans="1:18" ht="15" customHeight="1" x14ac:dyDescent="0.25">
      <c r="A81" s="1" t="s">
        <v>21</v>
      </c>
      <c r="B81" s="20">
        <v>492</v>
      </c>
      <c r="C81" s="20">
        <v>495</v>
      </c>
      <c r="D81" s="20">
        <v>485</v>
      </c>
      <c r="E81" s="20">
        <v>500</v>
      </c>
      <c r="F81" s="20">
        <v>505</v>
      </c>
      <c r="G81" s="20">
        <v>510</v>
      </c>
      <c r="H81" s="20">
        <v>494</v>
      </c>
      <c r="I81" s="20">
        <v>498</v>
      </c>
      <c r="J81" s="20">
        <v>499</v>
      </c>
      <c r="K81" s="20">
        <v>505</v>
      </c>
      <c r="L81" s="20">
        <v>502</v>
      </c>
      <c r="M81" s="19">
        <f>'[1]Summary Table'!$W$31</f>
        <v>495</v>
      </c>
      <c r="N81" s="20">
        <f t="shared" ref="N81:N90" si="8">M81-B81</f>
        <v>3</v>
      </c>
      <c r="O81" s="21">
        <f t="shared" ref="O81:O90" si="9">+N81/$B81</f>
        <v>6.0975609756097563E-3</v>
      </c>
      <c r="P81" s="22"/>
      <c r="Q81" s="23" t="s">
        <v>22</v>
      </c>
      <c r="R81" s="23" t="s">
        <v>23</v>
      </c>
    </row>
    <row r="82" spans="1:18" ht="15" customHeight="1" x14ac:dyDescent="0.25">
      <c r="A82" s="1" t="s">
        <v>24</v>
      </c>
      <c r="B82" s="20">
        <v>151</v>
      </c>
      <c r="C82" s="20">
        <v>129</v>
      </c>
      <c r="D82" s="20">
        <v>61</v>
      </c>
      <c r="E82" s="20">
        <v>48</v>
      </c>
      <c r="F82" s="20">
        <v>53</v>
      </c>
      <c r="G82" s="20">
        <v>61</v>
      </c>
      <c r="H82" s="20">
        <v>84</v>
      </c>
      <c r="I82" s="20">
        <v>83</v>
      </c>
      <c r="J82" s="20">
        <v>102</v>
      </c>
      <c r="K82" s="20">
        <v>102</v>
      </c>
      <c r="L82" s="20">
        <v>114</v>
      </c>
      <c r="M82" s="19">
        <f>'[1]Summary Table'!$Y$31</f>
        <v>118</v>
      </c>
      <c r="N82" s="20">
        <f t="shared" si="8"/>
        <v>-33</v>
      </c>
      <c r="O82" s="21">
        <f t="shared" si="9"/>
        <v>-0.2185430463576159</v>
      </c>
      <c r="P82" s="22"/>
      <c r="Q82" s="22">
        <f>1-M82/M83</f>
        <v>0.80750407830342574</v>
      </c>
      <c r="R82" s="25">
        <v>650</v>
      </c>
    </row>
    <row r="83" spans="1:18" ht="15" customHeight="1" x14ac:dyDescent="0.25">
      <c r="A83" s="1" t="s">
        <v>25</v>
      </c>
      <c r="B83" s="26">
        <v>643</v>
      </c>
      <c r="C83" s="26">
        <v>624</v>
      </c>
      <c r="D83" s="26">
        <v>546</v>
      </c>
      <c r="E83" s="26">
        <v>548</v>
      </c>
      <c r="F83" s="26">
        <v>558</v>
      </c>
      <c r="G83" s="26">
        <v>571</v>
      </c>
      <c r="H83" s="26">
        <v>578</v>
      </c>
      <c r="I83" s="26">
        <v>581</v>
      </c>
      <c r="J83" s="26">
        <v>601</v>
      </c>
      <c r="K83" s="26">
        <v>607</v>
      </c>
      <c r="L83" s="26">
        <v>616</v>
      </c>
      <c r="M83" s="19">
        <f>'[1]Summary Table'!$AE$31</f>
        <v>613</v>
      </c>
      <c r="N83" s="20">
        <f t="shared" si="8"/>
        <v>-30</v>
      </c>
      <c r="O83" s="21">
        <f t="shared" si="9"/>
        <v>-4.6656298600311043E-2</v>
      </c>
      <c r="P83" s="22"/>
      <c r="Q83" s="8"/>
      <c r="R83" s="27"/>
    </row>
    <row r="84" spans="1:18" ht="15" customHeight="1" x14ac:dyDescent="0.25">
      <c r="A84" s="1" t="s">
        <v>26</v>
      </c>
      <c r="B84" s="26">
        <v>0</v>
      </c>
      <c r="C84" s="26">
        <v>4</v>
      </c>
      <c r="D84" s="26">
        <v>521</v>
      </c>
      <c r="E84" s="26">
        <v>513</v>
      </c>
      <c r="F84" s="26">
        <v>514</v>
      </c>
      <c r="G84" s="26">
        <v>513</v>
      </c>
      <c r="H84" s="26">
        <v>510</v>
      </c>
      <c r="I84" s="26">
        <v>512</v>
      </c>
      <c r="J84" s="26">
        <v>512</v>
      </c>
      <c r="K84" s="26">
        <v>516</v>
      </c>
      <c r="L84" s="26">
        <v>519</v>
      </c>
      <c r="M84" s="19">
        <f>'[1]Summary Table'!$AY$31</f>
        <v>523</v>
      </c>
      <c r="N84" s="20">
        <f t="shared" si="8"/>
        <v>523</v>
      </c>
      <c r="O84" s="21" t="str">
        <f>IF(B84=0,"0.0%",N84/B84)</f>
        <v>0.0%</v>
      </c>
      <c r="P84" s="22"/>
      <c r="Q84" s="8"/>
      <c r="R84" s="27"/>
    </row>
    <row r="85" spans="1:18" ht="15" customHeight="1" x14ac:dyDescent="0.25">
      <c r="A85" s="1" t="s">
        <v>27</v>
      </c>
      <c r="B85" s="26">
        <v>11</v>
      </c>
      <c r="C85" s="26">
        <v>11</v>
      </c>
      <c r="D85" s="26">
        <v>4</v>
      </c>
      <c r="E85" s="26">
        <v>3</v>
      </c>
      <c r="F85" s="26">
        <v>3</v>
      </c>
      <c r="G85" s="26">
        <v>3</v>
      </c>
      <c r="H85" s="26">
        <v>4</v>
      </c>
      <c r="I85" s="26">
        <v>4</v>
      </c>
      <c r="J85" s="26">
        <v>5</v>
      </c>
      <c r="K85" s="26">
        <v>8</v>
      </c>
      <c r="L85" s="26">
        <v>0</v>
      </c>
      <c r="M85" s="19">
        <f>'[1]Summary Table'!$BA$31</f>
        <v>1</v>
      </c>
      <c r="N85" s="20">
        <f t="shared" si="8"/>
        <v>-10</v>
      </c>
      <c r="O85" s="21">
        <f t="shared" si="9"/>
        <v>-0.90909090909090906</v>
      </c>
      <c r="P85" s="22"/>
      <c r="Q85" s="8"/>
      <c r="R85" s="27"/>
    </row>
    <row r="86" spans="1:18" ht="15" customHeight="1" x14ac:dyDescent="0.25">
      <c r="A86" s="1" t="s">
        <v>28</v>
      </c>
      <c r="B86" s="20">
        <v>125</v>
      </c>
      <c r="C86" s="20">
        <v>125</v>
      </c>
      <c r="D86" s="20">
        <v>38</v>
      </c>
      <c r="E86" s="20">
        <v>40</v>
      </c>
      <c r="F86" s="20">
        <v>43</v>
      </c>
      <c r="G86" s="20">
        <v>43</v>
      </c>
      <c r="H86" s="20">
        <v>43</v>
      </c>
      <c r="I86" s="20">
        <v>43</v>
      </c>
      <c r="J86" s="20">
        <v>43</v>
      </c>
      <c r="K86" s="20">
        <v>43</v>
      </c>
      <c r="L86" s="20">
        <v>43</v>
      </c>
      <c r="M86" s="19">
        <f>'[1]Summary Table'!$Z$31</f>
        <v>43</v>
      </c>
      <c r="N86" s="20">
        <f t="shared" si="8"/>
        <v>-82</v>
      </c>
      <c r="O86" s="21">
        <f t="shared" si="9"/>
        <v>-0.65600000000000003</v>
      </c>
      <c r="P86" s="22"/>
    </row>
    <row r="87" spans="1:18" ht="15" customHeight="1" x14ac:dyDescent="0.25">
      <c r="A87" s="1" t="s">
        <v>46</v>
      </c>
      <c r="B87" s="20">
        <v>768</v>
      </c>
      <c r="C87" s="20">
        <v>753</v>
      </c>
      <c r="D87" s="20">
        <v>1105</v>
      </c>
      <c r="E87" s="20">
        <v>1101</v>
      </c>
      <c r="F87" s="20">
        <v>1115</v>
      </c>
      <c r="G87" s="20">
        <v>1127</v>
      </c>
      <c r="H87" s="20">
        <v>1131</v>
      </c>
      <c r="I87" s="20">
        <v>1136</v>
      </c>
      <c r="J87" s="20">
        <v>1156</v>
      </c>
      <c r="K87" s="20">
        <v>1166</v>
      </c>
      <c r="L87" s="20">
        <v>1179</v>
      </c>
      <c r="M87" s="19">
        <f>'[1]Summary Table'!$AF$31</f>
        <v>1179</v>
      </c>
      <c r="N87" s="20">
        <f t="shared" si="8"/>
        <v>411</v>
      </c>
      <c r="O87" s="21">
        <f t="shared" si="9"/>
        <v>0.53515625</v>
      </c>
      <c r="P87" s="22"/>
    </row>
    <row r="88" spans="1:18" ht="15" customHeight="1" x14ac:dyDescent="0.25">
      <c r="A88" s="1" t="s">
        <v>30</v>
      </c>
      <c r="B88" s="20">
        <v>243</v>
      </c>
      <c r="C88" s="20">
        <v>260</v>
      </c>
      <c r="D88" s="20">
        <v>259</v>
      </c>
      <c r="E88" s="20">
        <v>232</v>
      </c>
      <c r="F88" s="20">
        <v>228</v>
      </c>
      <c r="G88" s="20">
        <v>217</v>
      </c>
      <c r="H88" s="20">
        <v>245</v>
      </c>
      <c r="I88" s="20">
        <v>237</v>
      </c>
      <c r="J88" s="20">
        <v>250</v>
      </c>
      <c r="K88" s="20">
        <v>251</v>
      </c>
      <c r="L88" s="20">
        <v>203</v>
      </c>
      <c r="M88" s="19">
        <f>'[1]Summary Table'!$O$31</f>
        <v>250</v>
      </c>
      <c r="N88" s="20">
        <f t="shared" si="8"/>
        <v>7</v>
      </c>
      <c r="O88" s="21">
        <f t="shared" si="9"/>
        <v>2.8806584362139918E-2</v>
      </c>
      <c r="P88" s="22"/>
      <c r="Q88" s="8" t="s">
        <v>31</v>
      </c>
      <c r="R88" s="8" t="s">
        <v>32</v>
      </c>
    </row>
    <row r="89" spans="1:18" ht="15" customHeight="1" x14ac:dyDescent="0.25">
      <c r="A89" s="1" t="s">
        <v>33</v>
      </c>
      <c r="B89" s="20">
        <v>1342</v>
      </c>
      <c r="C89" s="20">
        <v>1337</v>
      </c>
      <c r="D89" s="20">
        <v>1336</v>
      </c>
      <c r="E89" s="20">
        <v>1334</v>
      </c>
      <c r="F89" s="20">
        <v>1337</v>
      </c>
      <c r="G89" s="20">
        <v>1364</v>
      </c>
      <c r="H89" s="20">
        <v>1348</v>
      </c>
      <c r="I89" s="20">
        <v>1334</v>
      </c>
      <c r="J89" s="20">
        <v>1336</v>
      </c>
      <c r="K89" s="20">
        <v>1315</v>
      </c>
      <c r="L89" s="20">
        <v>1323</v>
      </c>
      <c r="M89" s="19">
        <f>'[1]Summary Table'!$U$31</f>
        <v>1262</v>
      </c>
      <c r="N89" s="20">
        <f t="shared" si="8"/>
        <v>-80</v>
      </c>
      <c r="O89" s="21">
        <f t="shared" si="9"/>
        <v>-5.9612518628912071E-2</v>
      </c>
      <c r="P89" s="22"/>
      <c r="Q89" s="28" t="s">
        <v>34</v>
      </c>
      <c r="R89" s="29" t="s">
        <v>23</v>
      </c>
    </row>
    <row r="90" spans="1:18" ht="15" customHeight="1" x14ac:dyDescent="0.25">
      <c r="A90" s="1" t="s">
        <v>35</v>
      </c>
      <c r="B90" s="20">
        <v>1585</v>
      </c>
      <c r="C90" s="20">
        <v>1597</v>
      </c>
      <c r="D90" s="20">
        <v>1595</v>
      </c>
      <c r="E90" s="20">
        <v>1566</v>
      </c>
      <c r="F90" s="20">
        <v>1565</v>
      </c>
      <c r="G90" s="20">
        <v>1581</v>
      </c>
      <c r="H90" s="20">
        <v>1593</v>
      </c>
      <c r="I90" s="20">
        <v>1571</v>
      </c>
      <c r="J90" s="20">
        <v>1586</v>
      </c>
      <c r="K90" s="20">
        <v>1566</v>
      </c>
      <c r="L90" s="20">
        <v>1526</v>
      </c>
      <c r="M90" s="19">
        <f>'[1]Summary Table'!$V$31</f>
        <v>1512</v>
      </c>
      <c r="N90" s="20">
        <f t="shared" si="8"/>
        <v>-73</v>
      </c>
      <c r="O90" s="21">
        <f t="shared" si="9"/>
        <v>-4.6056782334384858E-2</v>
      </c>
      <c r="P90" s="22"/>
      <c r="Q90" s="30">
        <f>SUM(B95:M95)/12</f>
        <v>13.333333333333334</v>
      </c>
      <c r="R90" s="22">
        <f>M83/R82</f>
        <v>0.94307692307692303</v>
      </c>
    </row>
    <row r="91" spans="1:18" ht="15" customHeight="1" x14ac:dyDescent="0.25">
      <c r="A91" s="31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3"/>
      <c r="N91" s="33"/>
      <c r="O91" s="33"/>
    </row>
    <row r="92" spans="1:18" ht="15" customHeight="1" x14ac:dyDescent="0.25">
      <c r="A92" s="1" t="s">
        <v>36</v>
      </c>
      <c r="B92" s="20">
        <v>2698</v>
      </c>
      <c r="C92" s="20">
        <v>2697</v>
      </c>
      <c r="D92" s="20">
        <v>2714</v>
      </c>
      <c r="E92" s="20">
        <v>2717</v>
      </c>
      <c r="F92" s="20">
        <v>2724</v>
      </c>
      <c r="G92" s="20">
        <v>2721</v>
      </c>
      <c r="H92" s="20">
        <v>2681</v>
      </c>
      <c r="I92" s="20">
        <v>2681</v>
      </c>
      <c r="J92" s="20">
        <v>2717</v>
      </c>
      <c r="K92" s="20">
        <v>2713</v>
      </c>
      <c r="L92" s="20">
        <v>2695</v>
      </c>
      <c r="M92" s="54">
        <f>'[1]Summary Table'!$BL$6</f>
        <v>2728</v>
      </c>
      <c r="N92" s="20">
        <f>M92-B92</f>
        <v>30</v>
      </c>
      <c r="O92" s="21">
        <f>+N92/$B92</f>
        <v>1.1119347664936991E-2</v>
      </c>
    </row>
    <row r="93" spans="1:18" ht="15" customHeight="1" x14ac:dyDescent="0.25">
      <c r="A93" s="1" t="s">
        <v>37</v>
      </c>
      <c r="B93" s="20">
        <v>873</v>
      </c>
      <c r="C93" s="20">
        <v>886</v>
      </c>
      <c r="D93" s="20">
        <v>900</v>
      </c>
      <c r="E93" s="20">
        <v>904</v>
      </c>
      <c r="F93" s="20">
        <v>919</v>
      </c>
      <c r="G93" s="20">
        <v>923</v>
      </c>
      <c r="H93" s="20">
        <v>920</v>
      </c>
      <c r="I93" s="20">
        <v>921</v>
      </c>
      <c r="J93" s="20">
        <v>941</v>
      </c>
      <c r="K93" s="20">
        <v>921</v>
      </c>
      <c r="L93" s="20">
        <v>932</v>
      </c>
      <c r="M93" s="19">
        <f>'[1]Summary Table'!$BM$6</f>
        <v>904</v>
      </c>
      <c r="N93" s="25">
        <f>M93-B93</f>
        <v>31</v>
      </c>
      <c r="O93" s="21">
        <f>+N93/$B93</f>
        <v>3.5509736540664374E-2</v>
      </c>
    </row>
    <row r="94" spans="1:18" ht="15" customHeight="1" x14ac:dyDescent="0.25">
      <c r="A94" s="35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7"/>
      <c r="P94" s="22"/>
      <c r="Q94" s="5"/>
      <c r="R94" s="38" t="s">
        <v>53</v>
      </c>
    </row>
    <row r="95" spans="1:18" ht="15" customHeight="1" x14ac:dyDescent="0.25">
      <c r="A95" s="1" t="s">
        <v>39</v>
      </c>
      <c r="B95" s="20">
        <v>17</v>
      </c>
      <c r="C95" s="20">
        <v>15</v>
      </c>
      <c r="D95" s="20">
        <v>21</v>
      </c>
      <c r="E95" s="20">
        <v>7</v>
      </c>
      <c r="F95" s="20">
        <v>14</v>
      </c>
      <c r="G95" s="20">
        <v>14</v>
      </c>
      <c r="H95" s="20">
        <v>4</v>
      </c>
      <c r="I95" s="20">
        <v>7</v>
      </c>
      <c r="J95" s="20">
        <v>23</v>
      </c>
      <c r="K95" s="20">
        <v>15</v>
      </c>
      <c r="L95" s="20">
        <v>17</v>
      </c>
      <c r="M95" s="19">
        <f>'[1]Summary Table'!$AB$31</f>
        <v>6</v>
      </c>
      <c r="N95" s="20"/>
      <c r="O95" s="47"/>
      <c r="P95" s="25"/>
      <c r="Q95" s="8" t="s">
        <v>31</v>
      </c>
      <c r="R95" s="38" t="s">
        <v>40</v>
      </c>
    </row>
    <row r="96" spans="1:18" ht="15" customHeight="1" x14ac:dyDescent="0.25">
      <c r="A96" s="1" t="s">
        <v>41</v>
      </c>
      <c r="B96" s="20">
        <v>30</v>
      </c>
      <c r="C96" s="20">
        <v>3</v>
      </c>
      <c r="D96" s="20">
        <v>2</v>
      </c>
      <c r="E96" s="20">
        <v>1</v>
      </c>
      <c r="F96" s="20">
        <v>0</v>
      </c>
      <c r="G96" s="20">
        <v>0</v>
      </c>
      <c r="H96" s="20">
        <v>0</v>
      </c>
      <c r="I96" s="20">
        <v>3</v>
      </c>
      <c r="J96" s="20">
        <v>1</v>
      </c>
      <c r="K96" s="20">
        <v>3</v>
      </c>
      <c r="L96" s="20">
        <v>5</v>
      </c>
      <c r="M96" s="19">
        <f>'[1]Summary Table'!$AC$31</f>
        <v>7</v>
      </c>
      <c r="N96" s="20"/>
      <c r="O96" s="48"/>
      <c r="P96" s="8"/>
      <c r="Q96" s="28" t="s">
        <v>42</v>
      </c>
      <c r="R96" s="29" t="s">
        <v>43</v>
      </c>
    </row>
    <row r="97" spans="1:18" ht="15" customHeight="1" x14ac:dyDescent="0.25">
      <c r="A97" s="1" t="s">
        <v>44</v>
      </c>
      <c r="B97" s="39">
        <v>2.0870917573872472</v>
      </c>
      <c r="C97" s="39">
        <v>2.1426282051282053</v>
      </c>
      <c r="D97" s="39">
        <v>2.4468864468864471</v>
      </c>
      <c r="E97" s="39">
        <v>2.4343065693430659</v>
      </c>
      <c r="F97" s="39">
        <v>2.3960573476702507</v>
      </c>
      <c r="G97" s="39">
        <v>2.3887915936952715</v>
      </c>
      <c r="H97" s="39">
        <v>2.332179930795848</v>
      </c>
      <c r="I97" s="39">
        <v>2.2960413080895008</v>
      </c>
      <c r="J97" s="39">
        <v>2.222961730449251</v>
      </c>
      <c r="K97" s="39">
        <v>2.1663920922570017</v>
      </c>
      <c r="L97" s="39">
        <v>2.1477272727272729</v>
      </c>
      <c r="M97" s="53">
        <f>'[1]Summary Table'!$BI$31</f>
        <v>2.0587275693311584</v>
      </c>
      <c r="N97" s="39"/>
      <c r="O97" s="21"/>
      <c r="P97" s="22"/>
      <c r="Q97" s="30">
        <f>SUM(B96:M96)/12</f>
        <v>4.583333333333333</v>
      </c>
      <c r="R97" s="41">
        <f>'[1]Vol. Rolling Retention Rate'!$B$6</f>
        <v>0.85818795723128871</v>
      </c>
    </row>
    <row r="98" spans="1:18" ht="15" customHeight="1" x14ac:dyDescent="0.25">
      <c r="A98" s="42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5"/>
      <c r="M98" s="5"/>
      <c r="R98" s="21"/>
    </row>
    <row r="99" spans="1:18" ht="45" x14ac:dyDescent="0.25">
      <c r="A99" s="10" t="s">
        <v>54</v>
      </c>
      <c r="B99" s="11" t="s">
        <v>5</v>
      </c>
      <c r="C99" s="11" t="s">
        <v>6</v>
      </c>
      <c r="D99" s="11" t="s">
        <v>7</v>
      </c>
      <c r="E99" s="11" t="s">
        <v>8</v>
      </c>
      <c r="F99" s="11" t="s">
        <v>9</v>
      </c>
      <c r="G99" s="11" t="s">
        <v>10</v>
      </c>
      <c r="H99" s="11" t="s">
        <v>11</v>
      </c>
      <c r="I99" s="11" t="s">
        <v>12</v>
      </c>
      <c r="J99" s="11" t="s">
        <v>13</v>
      </c>
      <c r="K99" s="11" t="s">
        <v>14</v>
      </c>
      <c r="L99" s="13" t="s">
        <v>15</v>
      </c>
      <c r="M99" s="13" t="str">
        <f>$M$4</f>
        <v>May 19</v>
      </c>
      <c r="N99" s="14" t="s">
        <v>17</v>
      </c>
      <c r="O99" s="15" t="s">
        <v>18</v>
      </c>
      <c r="P99" s="16"/>
      <c r="Q99" s="16" t="s">
        <v>19</v>
      </c>
      <c r="R99" s="52" t="s">
        <v>20</v>
      </c>
    </row>
    <row r="100" spans="1:18" ht="15" customHeight="1" x14ac:dyDescent="0.25">
      <c r="A100" s="1" t="s">
        <v>21</v>
      </c>
      <c r="B100" s="20">
        <v>396</v>
      </c>
      <c r="C100" s="20">
        <v>391</v>
      </c>
      <c r="D100" s="20">
        <v>390</v>
      </c>
      <c r="E100" s="20">
        <v>382</v>
      </c>
      <c r="F100" s="20">
        <v>392</v>
      </c>
      <c r="G100" s="20">
        <v>386</v>
      </c>
      <c r="H100" s="20">
        <v>381</v>
      </c>
      <c r="I100" s="20">
        <v>380</v>
      </c>
      <c r="J100" s="20">
        <v>384</v>
      </c>
      <c r="K100" s="20">
        <v>390</v>
      </c>
      <c r="L100" s="20">
        <v>387</v>
      </c>
      <c r="M100" s="19">
        <f>'[1]Summary Table'!$W$39</f>
        <v>378</v>
      </c>
      <c r="N100" s="20">
        <f t="shared" ref="N100:N109" si="10">M100-B100</f>
        <v>-18</v>
      </c>
      <c r="O100" s="21">
        <f t="shared" ref="O100:O109" si="11">+N100/$B100</f>
        <v>-4.5454545454545456E-2</v>
      </c>
      <c r="P100" s="22"/>
      <c r="Q100" s="23" t="s">
        <v>22</v>
      </c>
      <c r="R100" s="23" t="s">
        <v>23</v>
      </c>
    </row>
    <row r="101" spans="1:18" ht="15" customHeight="1" x14ac:dyDescent="0.25">
      <c r="A101" s="1" t="s">
        <v>24</v>
      </c>
      <c r="B101" s="20">
        <v>108</v>
      </c>
      <c r="C101" s="20">
        <v>122</v>
      </c>
      <c r="D101" s="20">
        <v>128</v>
      </c>
      <c r="E101" s="20">
        <v>155</v>
      </c>
      <c r="F101" s="20">
        <v>159</v>
      </c>
      <c r="G101" s="20">
        <v>175</v>
      </c>
      <c r="H101" s="20">
        <v>180</v>
      </c>
      <c r="I101" s="20">
        <v>192</v>
      </c>
      <c r="J101" s="20">
        <v>203</v>
      </c>
      <c r="K101" s="20">
        <v>192</v>
      </c>
      <c r="L101" s="20">
        <v>191</v>
      </c>
      <c r="M101" s="19">
        <f>'[1]Summary Table'!$Y$39</f>
        <v>181</v>
      </c>
      <c r="N101" s="20">
        <f t="shared" si="10"/>
        <v>73</v>
      </c>
      <c r="O101" s="21">
        <f t="shared" si="11"/>
        <v>0.67592592592592593</v>
      </c>
      <c r="P101" s="22"/>
      <c r="Q101" s="22">
        <f>1-M101/M102</f>
        <v>0.67620751341681573</v>
      </c>
      <c r="R101" s="25">
        <v>527</v>
      </c>
    </row>
    <row r="102" spans="1:18" ht="15" customHeight="1" x14ac:dyDescent="0.25">
      <c r="A102" s="1" t="s">
        <v>25</v>
      </c>
      <c r="B102" s="26">
        <v>504</v>
      </c>
      <c r="C102" s="26">
        <v>513</v>
      </c>
      <c r="D102" s="26">
        <v>518</v>
      </c>
      <c r="E102" s="26">
        <v>537</v>
      </c>
      <c r="F102" s="26">
        <v>551</v>
      </c>
      <c r="G102" s="26">
        <v>561</v>
      </c>
      <c r="H102" s="26">
        <v>561</v>
      </c>
      <c r="I102" s="26">
        <v>572</v>
      </c>
      <c r="J102" s="26">
        <v>587</v>
      </c>
      <c r="K102" s="26">
        <v>582</v>
      </c>
      <c r="L102" s="26">
        <v>578</v>
      </c>
      <c r="M102" s="19">
        <f>'[1]Summary Table'!$AE$39</f>
        <v>559</v>
      </c>
      <c r="N102" s="20">
        <f t="shared" si="10"/>
        <v>55</v>
      </c>
      <c r="O102" s="21">
        <f t="shared" si="11"/>
        <v>0.10912698412698413</v>
      </c>
      <c r="P102" s="22"/>
      <c r="Q102" s="8"/>
      <c r="R102" s="27"/>
    </row>
    <row r="103" spans="1:18" ht="15" customHeight="1" x14ac:dyDescent="0.25">
      <c r="A103" s="1" t="s">
        <v>26</v>
      </c>
      <c r="B103" s="26">
        <v>0</v>
      </c>
      <c r="C103" s="26">
        <v>0</v>
      </c>
      <c r="D103" s="26">
        <v>269</v>
      </c>
      <c r="E103" s="26">
        <v>272</v>
      </c>
      <c r="F103" s="26">
        <v>275</v>
      </c>
      <c r="G103" s="26">
        <v>275</v>
      </c>
      <c r="H103" s="26">
        <v>275</v>
      </c>
      <c r="I103" s="26">
        <v>271</v>
      </c>
      <c r="J103" s="26">
        <v>271</v>
      </c>
      <c r="K103" s="26">
        <v>276</v>
      </c>
      <c r="L103" s="26">
        <v>277</v>
      </c>
      <c r="M103" s="19">
        <f>'[1]Summary Table'!$AY$39</f>
        <v>278</v>
      </c>
      <c r="N103" s="20">
        <f t="shared" si="10"/>
        <v>278</v>
      </c>
      <c r="O103" s="21" t="str">
        <f>IF(B103=0,"0.0%",N103/B103)</f>
        <v>0.0%</v>
      </c>
      <c r="P103" s="22"/>
      <c r="Q103" s="8"/>
      <c r="R103" s="27"/>
    </row>
    <row r="104" spans="1:18" ht="15" customHeight="1" x14ac:dyDescent="0.25">
      <c r="A104" s="1" t="s">
        <v>27</v>
      </c>
      <c r="B104" s="26">
        <v>11</v>
      </c>
      <c r="C104" s="26">
        <v>16</v>
      </c>
      <c r="D104" s="26">
        <v>20</v>
      </c>
      <c r="E104" s="26">
        <v>24</v>
      </c>
      <c r="F104" s="26">
        <v>30</v>
      </c>
      <c r="G104" s="26">
        <v>38</v>
      </c>
      <c r="H104" s="26">
        <v>41</v>
      </c>
      <c r="I104" s="26">
        <v>49</v>
      </c>
      <c r="J104" s="26">
        <v>53</v>
      </c>
      <c r="K104" s="26">
        <v>48</v>
      </c>
      <c r="L104" s="26">
        <v>35</v>
      </c>
      <c r="M104" s="19">
        <f>'[1]Summary Table'!$BA$39</f>
        <v>32</v>
      </c>
      <c r="N104" s="20">
        <f t="shared" si="10"/>
        <v>21</v>
      </c>
      <c r="O104" s="21">
        <f t="shared" si="11"/>
        <v>1.9090909090909092</v>
      </c>
      <c r="P104" s="22"/>
      <c r="Q104" s="8"/>
      <c r="R104" s="27"/>
    </row>
    <row r="105" spans="1:18" ht="15" customHeight="1" x14ac:dyDescent="0.25">
      <c r="A105" s="1" t="s">
        <v>28</v>
      </c>
      <c r="B105" s="20">
        <v>13</v>
      </c>
      <c r="C105" s="20">
        <v>14</v>
      </c>
      <c r="D105" s="20">
        <v>16</v>
      </c>
      <c r="E105" s="20">
        <v>15</v>
      </c>
      <c r="F105" s="20">
        <v>16</v>
      </c>
      <c r="G105" s="20">
        <v>15</v>
      </c>
      <c r="H105" s="20">
        <v>15</v>
      </c>
      <c r="I105" s="20">
        <v>15</v>
      </c>
      <c r="J105" s="20">
        <v>14</v>
      </c>
      <c r="K105" s="20">
        <v>15</v>
      </c>
      <c r="L105" s="20">
        <v>16</v>
      </c>
      <c r="M105" s="19">
        <f>'[1]Summary Table'!$Z$39</f>
        <v>15</v>
      </c>
      <c r="N105" s="20">
        <f t="shared" si="10"/>
        <v>2</v>
      </c>
      <c r="O105" s="21">
        <f t="shared" si="11"/>
        <v>0.15384615384615385</v>
      </c>
      <c r="P105" s="22"/>
    </row>
    <row r="106" spans="1:18" ht="15" customHeight="1" x14ac:dyDescent="0.25">
      <c r="A106" s="1" t="s">
        <v>46</v>
      </c>
      <c r="B106" s="20">
        <v>517</v>
      </c>
      <c r="C106" s="20">
        <v>527</v>
      </c>
      <c r="D106" s="20">
        <v>803</v>
      </c>
      <c r="E106" s="20">
        <v>825</v>
      </c>
      <c r="F106" s="20">
        <v>842</v>
      </c>
      <c r="G106" s="20">
        <v>851</v>
      </c>
      <c r="H106" s="20">
        <v>851</v>
      </c>
      <c r="I106" s="20">
        <v>861</v>
      </c>
      <c r="J106" s="20">
        <v>875</v>
      </c>
      <c r="K106" s="20">
        <v>889</v>
      </c>
      <c r="L106" s="20">
        <v>911</v>
      </c>
      <c r="M106" s="19">
        <f>'[1]Summary Table'!$AF$39</f>
        <v>920</v>
      </c>
      <c r="N106" s="20">
        <f t="shared" si="10"/>
        <v>403</v>
      </c>
      <c r="O106" s="21">
        <f t="shared" si="11"/>
        <v>0.77949709864603478</v>
      </c>
      <c r="P106" s="22"/>
    </row>
    <row r="107" spans="1:18" ht="15" customHeight="1" x14ac:dyDescent="0.25">
      <c r="A107" s="1" t="s">
        <v>30</v>
      </c>
      <c r="B107" s="20">
        <v>279</v>
      </c>
      <c r="C107" s="20">
        <v>322</v>
      </c>
      <c r="D107" s="20">
        <v>324</v>
      </c>
      <c r="E107" s="20">
        <v>358</v>
      </c>
      <c r="F107" s="20">
        <v>353</v>
      </c>
      <c r="G107" s="20">
        <v>354</v>
      </c>
      <c r="H107" s="20">
        <v>385</v>
      </c>
      <c r="I107" s="20">
        <v>376</v>
      </c>
      <c r="J107" s="20">
        <v>368</v>
      </c>
      <c r="K107" s="20">
        <v>420</v>
      </c>
      <c r="L107" s="20">
        <v>423</v>
      </c>
      <c r="M107" s="19">
        <f>'[1]Summary Table'!$O$39</f>
        <v>437</v>
      </c>
      <c r="N107" s="20">
        <f t="shared" si="10"/>
        <v>158</v>
      </c>
      <c r="O107" s="21">
        <f t="shared" si="11"/>
        <v>0.56630824372759858</v>
      </c>
      <c r="P107" s="22"/>
      <c r="Q107" s="8" t="s">
        <v>31</v>
      </c>
      <c r="R107" s="8" t="s">
        <v>32</v>
      </c>
    </row>
    <row r="108" spans="1:18" ht="15" customHeight="1" x14ac:dyDescent="0.25">
      <c r="A108" s="1" t="s">
        <v>33</v>
      </c>
      <c r="B108" s="20">
        <v>1057</v>
      </c>
      <c r="C108" s="20">
        <v>1039</v>
      </c>
      <c r="D108" s="20">
        <v>1085</v>
      </c>
      <c r="E108" s="20">
        <v>1090</v>
      </c>
      <c r="F108" s="20">
        <v>1120</v>
      </c>
      <c r="G108" s="20">
        <v>1131</v>
      </c>
      <c r="H108" s="20">
        <v>1114</v>
      </c>
      <c r="I108" s="20">
        <v>1132</v>
      </c>
      <c r="J108" s="20">
        <v>1115</v>
      </c>
      <c r="K108" s="20">
        <v>1098</v>
      </c>
      <c r="L108" s="20">
        <v>1052</v>
      </c>
      <c r="M108" s="19">
        <f>'[1]Summary Table'!$U$39</f>
        <v>1022</v>
      </c>
      <c r="N108" s="20">
        <f t="shared" si="10"/>
        <v>-35</v>
      </c>
      <c r="O108" s="21">
        <f t="shared" si="11"/>
        <v>-3.3112582781456956E-2</v>
      </c>
      <c r="P108" s="22"/>
      <c r="Q108" s="28" t="s">
        <v>34</v>
      </c>
      <c r="R108" s="29" t="s">
        <v>23</v>
      </c>
    </row>
    <row r="109" spans="1:18" ht="15" customHeight="1" x14ac:dyDescent="0.25">
      <c r="A109" s="1" t="s">
        <v>35</v>
      </c>
      <c r="B109" s="20">
        <v>1336</v>
      </c>
      <c r="C109" s="20">
        <v>1361</v>
      </c>
      <c r="D109" s="20">
        <v>1409</v>
      </c>
      <c r="E109" s="20">
        <v>1448</v>
      </c>
      <c r="F109" s="20">
        <v>1473</v>
      </c>
      <c r="G109" s="20">
        <v>1485</v>
      </c>
      <c r="H109" s="20">
        <v>1499</v>
      </c>
      <c r="I109" s="20">
        <v>1508</v>
      </c>
      <c r="J109" s="20">
        <v>1483</v>
      </c>
      <c r="K109" s="20">
        <v>1518</v>
      </c>
      <c r="L109" s="20">
        <v>1475</v>
      </c>
      <c r="M109" s="19">
        <f>'[1]Summary Table'!$V$39</f>
        <v>1459</v>
      </c>
      <c r="N109" s="20">
        <f t="shared" si="10"/>
        <v>123</v>
      </c>
      <c r="O109" s="21">
        <f t="shared" si="11"/>
        <v>9.2065868263473058E-2</v>
      </c>
      <c r="P109" s="22"/>
      <c r="Q109" s="30">
        <f>SUM(B114:M114)/12</f>
        <v>12.916666666666666</v>
      </c>
      <c r="R109" s="22">
        <f>M102/R101</f>
        <v>1.0607210626185959</v>
      </c>
    </row>
    <row r="110" spans="1:18" ht="15" customHeight="1" x14ac:dyDescent="0.25">
      <c r="A110" s="31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3"/>
      <c r="M110" s="33"/>
      <c r="N110" s="33"/>
      <c r="O110" s="33"/>
    </row>
    <row r="111" spans="1:18" ht="15" customHeight="1" x14ac:dyDescent="0.25">
      <c r="A111" s="1" t="s">
        <v>36</v>
      </c>
      <c r="B111" s="20">
        <v>2209</v>
      </c>
      <c r="C111" s="20">
        <v>2235</v>
      </c>
      <c r="D111" s="20">
        <v>2246</v>
      </c>
      <c r="E111" s="20">
        <v>2318</v>
      </c>
      <c r="F111" s="20">
        <v>2342</v>
      </c>
      <c r="G111" s="20">
        <v>2346</v>
      </c>
      <c r="H111" s="20">
        <v>2357</v>
      </c>
      <c r="I111" s="20">
        <v>2353</v>
      </c>
      <c r="J111" s="20">
        <v>2389</v>
      </c>
      <c r="K111" s="20">
        <v>2407</v>
      </c>
      <c r="L111" s="20">
        <v>2424</v>
      </c>
      <c r="M111" s="19">
        <f>'[1]Summary Table'!$BL$8</f>
        <v>2468</v>
      </c>
      <c r="N111" s="20">
        <f>M111-B111</f>
        <v>259</v>
      </c>
      <c r="O111" s="21">
        <f>+N111/$B111</f>
        <v>0.11724762335898596</v>
      </c>
    </row>
    <row r="112" spans="1:18" ht="15" customHeight="1" x14ac:dyDescent="0.25">
      <c r="A112" s="1" t="s">
        <v>37</v>
      </c>
      <c r="B112" s="20">
        <v>642</v>
      </c>
      <c r="C112" s="20">
        <v>650</v>
      </c>
      <c r="D112" s="20">
        <v>646</v>
      </c>
      <c r="E112" s="20">
        <v>669</v>
      </c>
      <c r="F112" s="20">
        <v>656</v>
      </c>
      <c r="G112" s="20">
        <v>651</v>
      </c>
      <c r="H112" s="20">
        <v>643</v>
      </c>
      <c r="I112" s="20">
        <v>642</v>
      </c>
      <c r="J112" s="20">
        <v>642</v>
      </c>
      <c r="K112" s="20">
        <v>660</v>
      </c>
      <c r="L112" s="20">
        <v>663</v>
      </c>
      <c r="M112" s="19">
        <f>'[1]Summary Table'!$BM$8</f>
        <v>665</v>
      </c>
      <c r="N112" s="25">
        <f>M112-B112</f>
        <v>23</v>
      </c>
      <c r="O112" s="21">
        <f>+N112/$B112</f>
        <v>3.5825545171339561E-2</v>
      </c>
    </row>
    <row r="113" spans="1:18" ht="15" customHeight="1" x14ac:dyDescent="0.25">
      <c r="A113" s="35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7"/>
      <c r="P113" s="22"/>
      <c r="Q113" s="5"/>
      <c r="R113" s="38" t="s">
        <v>50</v>
      </c>
    </row>
    <row r="114" spans="1:18" ht="15" customHeight="1" x14ac:dyDescent="0.25">
      <c r="A114" s="1" t="s">
        <v>39</v>
      </c>
      <c r="B114" s="20">
        <v>7</v>
      </c>
      <c r="C114" s="20">
        <v>16</v>
      </c>
      <c r="D114" s="20">
        <v>11</v>
      </c>
      <c r="E114" s="20">
        <v>24</v>
      </c>
      <c r="F114" s="20">
        <v>15</v>
      </c>
      <c r="G114" s="20">
        <v>8</v>
      </c>
      <c r="H114" s="20">
        <v>1</v>
      </c>
      <c r="I114" s="20">
        <v>11</v>
      </c>
      <c r="J114" s="20">
        <v>19</v>
      </c>
      <c r="K114" s="20">
        <v>17</v>
      </c>
      <c r="L114" s="20">
        <v>15</v>
      </c>
      <c r="M114" s="19">
        <f>'[1]Summary Table'!$AB$39</f>
        <v>11</v>
      </c>
      <c r="N114" s="20"/>
      <c r="O114" s="47"/>
      <c r="P114" s="25"/>
      <c r="Q114" s="8" t="s">
        <v>31</v>
      </c>
      <c r="R114" s="38" t="s">
        <v>40</v>
      </c>
    </row>
    <row r="115" spans="1:18" ht="15" customHeight="1" x14ac:dyDescent="0.25">
      <c r="A115" s="1" t="s">
        <v>41</v>
      </c>
      <c r="B115" s="20">
        <v>6</v>
      </c>
      <c r="C115" s="20">
        <v>2</v>
      </c>
      <c r="D115" s="20">
        <v>0</v>
      </c>
      <c r="E115" s="20">
        <v>0</v>
      </c>
      <c r="F115" s="20">
        <v>1</v>
      </c>
      <c r="G115" s="20">
        <v>1</v>
      </c>
      <c r="H115" s="20">
        <v>0</v>
      </c>
      <c r="I115" s="20">
        <v>0</v>
      </c>
      <c r="J115" s="20">
        <v>6</v>
      </c>
      <c r="K115" s="20">
        <v>0</v>
      </c>
      <c r="L115" s="20">
        <v>0</v>
      </c>
      <c r="M115" s="19">
        <f>'[1]Summary Table'!$AC$39</f>
        <v>0</v>
      </c>
      <c r="N115" s="20"/>
      <c r="O115" s="48"/>
      <c r="P115" s="8"/>
      <c r="Q115" s="28" t="s">
        <v>42</v>
      </c>
      <c r="R115" s="29" t="s">
        <v>43</v>
      </c>
    </row>
    <row r="116" spans="1:18" ht="15" customHeight="1" x14ac:dyDescent="0.25">
      <c r="A116" s="1" t="s">
        <v>44</v>
      </c>
      <c r="B116" s="39">
        <v>2.0972222222222223</v>
      </c>
      <c r="C116" s="39">
        <v>2.0253411306042883</v>
      </c>
      <c r="D116" s="39">
        <v>2.0945945945945947</v>
      </c>
      <c r="E116" s="39">
        <v>2.0297951582867784</v>
      </c>
      <c r="F116" s="39">
        <v>2.0326678765880217</v>
      </c>
      <c r="G116" s="39">
        <v>2.0160427807486632</v>
      </c>
      <c r="H116" s="39">
        <v>1.9857397504456329</v>
      </c>
      <c r="I116" s="39">
        <v>1.979020979020979</v>
      </c>
      <c r="J116" s="39">
        <v>1.899488926746167</v>
      </c>
      <c r="K116" s="39">
        <v>1.8865979381443299</v>
      </c>
      <c r="L116" s="39">
        <v>1.820069204152249</v>
      </c>
      <c r="M116" s="53">
        <f t="shared" ref="M116" si="12">+M108/M102</f>
        <v>1.8282647584973166</v>
      </c>
      <c r="N116" s="39"/>
      <c r="O116" s="21"/>
      <c r="P116" s="22"/>
      <c r="Q116" s="30">
        <f>SUM(B115:M115)/12</f>
        <v>1.3333333333333333</v>
      </c>
      <c r="R116" s="41">
        <f>'[1]Vol. Rolling Retention Rate'!$B$8</f>
        <v>0.86979166666666663</v>
      </c>
    </row>
    <row r="117" spans="1:18" s="55" customFormat="1" ht="15" customHeight="1" x14ac:dyDescent="0.25">
      <c r="A117" s="42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1"/>
      <c r="P117" s="22"/>
      <c r="Q117" s="30"/>
      <c r="R117" s="22"/>
    </row>
    <row r="118" spans="1:18" ht="45" x14ac:dyDescent="0.25">
      <c r="A118" s="10" t="s">
        <v>55</v>
      </c>
      <c r="B118" s="11" t="s">
        <v>5</v>
      </c>
      <c r="C118" s="11" t="s">
        <v>6</v>
      </c>
      <c r="D118" s="11" t="s">
        <v>7</v>
      </c>
      <c r="E118" s="11" t="s">
        <v>8</v>
      </c>
      <c r="F118" s="11" t="s">
        <v>9</v>
      </c>
      <c r="G118" s="11" t="s">
        <v>10</v>
      </c>
      <c r="H118" s="11" t="s">
        <v>11</v>
      </c>
      <c r="I118" s="11" t="s">
        <v>12</v>
      </c>
      <c r="J118" s="11" t="s">
        <v>13</v>
      </c>
      <c r="K118" s="11" t="s">
        <v>14</v>
      </c>
      <c r="L118" s="13" t="s">
        <v>15</v>
      </c>
      <c r="M118" s="13" t="str">
        <f>$M$4</f>
        <v>May 19</v>
      </c>
      <c r="N118" s="14" t="s">
        <v>17</v>
      </c>
      <c r="O118" s="15" t="s">
        <v>18</v>
      </c>
      <c r="P118" s="16"/>
      <c r="Q118" s="16" t="s">
        <v>19</v>
      </c>
      <c r="R118" s="52" t="s">
        <v>20</v>
      </c>
    </row>
    <row r="119" spans="1:18" ht="15" customHeight="1" x14ac:dyDescent="0.25">
      <c r="A119" s="1" t="s">
        <v>21</v>
      </c>
      <c r="B119" s="20">
        <v>275</v>
      </c>
      <c r="C119" s="20">
        <v>268</v>
      </c>
      <c r="D119" s="20">
        <v>276</v>
      </c>
      <c r="E119" s="20">
        <v>284</v>
      </c>
      <c r="F119" s="20">
        <v>288</v>
      </c>
      <c r="G119" s="20">
        <v>281</v>
      </c>
      <c r="H119" s="20">
        <v>268</v>
      </c>
      <c r="I119" s="20">
        <v>262</v>
      </c>
      <c r="J119" s="20">
        <v>258</v>
      </c>
      <c r="K119" s="20">
        <v>258</v>
      </c>
      <c r="L119" s="20">
        <v>259</v>
      </c>
      <c r="M119" s="19">
        <f>'[1]Summary Table'!$W$46</f>
        <v>259</v>
      </c>
      <c r="N119" s="20">
        <f t="shared" ref="N119:N128" si="13">M119-B119</f>
        <v>-16</v>
      </c>
      <c r="O119" s="21">
        <f t="shared" ref="O119:O128" si="14">+N119/$B119</f>
        <v>-5.8181818181818182E-2</v>
      </c>
      <c r="P119" s="22"/>
      <c r="Q119" s="23" t="s">
        <v>22</v>
      </c>
      <c r="R119" s="23" t="s">
        <v>23</v>
      </c>
    </row>
    <row r="120" spans="1:18" ht="15" customHeight="1" x14ac:dyDescent="0.25">
      <c r="A120" s="1" t="s">
        <v>24</v>
      </c>
      <c r="B120" s="20">
        <v>94</v>
      </c>
      <c r="C120" s="20">
        <v>83</v>
      </c>
      <c r="D120" s="20">
        <v>70</v>
      </c>
      <c r="E120" s="20">
        <v>71</v>
      </c>
      <c r="F120" s="20">
        <v>81</v>
      </c>
      <c r="G120" s="20">
        <v>96</v>
      </c>
      <c r="H120" s="20">
        <v>109</v>
      </c>
      <c r="I120" s="20">
        <v>113</v>
      </c>
      <c r="J120" s="20">
        <v>132</v>
      </c>
      <c r="K120" s="20">
        <v>138</v>
      </c>
      <c r="L120" s="20">
        <v>142</v>
      </c>
      <c r="M120" s="19">
        <f>'[1]Summary Table'!$Y$46</f>
        <v>145</v>
      </c>
      <c r="N120" s="20">
        <f t="shared" si="13"/>
        <v>51</v>
      </c>
      <c r="O120" s="21">
        <f t="shared" si="14"/>
        <v>0.54255319148936165</v>
      </c>
      <c r="P120" s="22"/>
      <c r="Q120" s="22">
        <f>1-M120/M121</f>
        <v>0.6410891089108911</v>
      </c>
      <c r="R120" s="25">
        <v>350</v>
      </c>
    </row>
    <row r="121" spans="1:18" ht="15" customHeight="1" x14ac:dyDescent="0.25">
      <c r="A121" s="1" t="s">
        <v>25</v>
      </c>
      <c r="B121" s="26">
        <v>369</v>
      </c>
      <c r="C121" s="26">
        <v>351</v>
      </c>
      <c r="D121" s="26">
        <v>346</v>
      </c>
      <c r="E121" s="26">
        <v>355</v>
      </c>
      <c r="F121" s="26">
        <v>369</v>
      </c>
      <c r="G121" s="26">
        <v>377</v>
      </c>
      <c r="H121" s="26">
        <v>377</v>
      </c>
      <c r="I121" s="26">
        <v>375</v>
      </c>
      <c r="J121" s="26">
        <v>390</v>
      </c>
      <c r="K121" s="26">
        <v>396</v>
      </c>
      <c r="L121" s="26">
        <v>401</v>
      </c>
      <c r="M121" s="19">
        <f>'[1]Summary Table'!$AE$46</f>
        <v>404</v>
      </c>
      <c r="N121" s="20">
        <f t="shared" si="13"/>
        <v>35</v>
      </c>
      <c r="O121" s="21">
        <f t="shared" si="14"/>
        <v>9.4850948509485097E-2</v>
      </c>
      <c r="P121" s="22"/>
      <c r="Q121" s="8"/>
      <c r="R121" s="27"/>
    </row>
    <row r="122" spans="1:18" ht="15" customHeight="1" x14ac:dyDescent="0.25">
      <c r="A122" s="1" t="s">
        <v>26</v>
      </c>
      <c r="B122" s="26">
        <v>0</v>
      </c>
      <c r="C122" s="26">
        <v>12</v>
      </c>
      <c r="D122" s="26">
        <v>358</v>
      </c>
      <c r="E122" s="26">
        <v>362</v>
      </c>
      <c r="F122" s="26">
        <v>361</v>
      </c>
      <c r="G122" s="26">
        <v>362</v>
      </c>
      <c r="H122" s="26">
        <v>362</v>
      </c>
      <c r="I122" s="26">
        <v>360</v>
      </c>
      <c r="J122" s="26">
        <v>359</v>
      </c>
      <c r="K122" s="26">
        <v>359</v>
      </c>
      <c r="L122" s="26">
        <v>359</v>
      </c>
      <c r="M122" s="19">
        <f>'[1]Summary Table'!$AY$46</f>
        <v>359</v>
      </c>
      <c r="N122" s="20">
        <f t="shared" si="13"/>
        <v>359</v>
      </c>
      <c r="O122" s="21" t="str">
        <f>IF(B122=0,"0.0%",N122/B122)</f>
        <v>0.0%</v>
      </c>
      <c r="P122" s="22"/>
      <c r="Q122" s="8"/>
      <c r="R122" s="27"/>
    </row>
    <row r="123" spans="1:18" ht="15" customHeight="1" x14ac:dyDescent="0.25">
      <c r="A123" s="1" t="s">
        <v>27</v>
      </c>
      <c r="B123" s="26">
        <v>12</v>
      </c>
      <c r="C123" s="26">
        <v>10</v>
      </c>
      <c r="D123" s="26">
        <v>12</v>
      </c>
      <c r="E123" s="26">
        <v>12</v>
      </c>
      <c r="F123" s="26">
        <v>13</v>
      </c>
      <c r="G123" s="26">
        <v>13</v>
      </c>
      <c r="H123" s="26">
        <v>18</v>
      </c>
      <c r="I123" s="26">
        <v>20</v>
      </c>
      <c r="J123" s="26">
        <v>26</v>
      </c>
      <c r="K123" s="26">
        <v>27</v>
      </c>
      <c r="L123" s="26">
        <v>28</v>
      </c>
      <c r="M123" s="19">
        <f>'[1]Summary Table'!$BA$46</f>
        <v>37</v>
      </c>
      <c r="N123" s="20">
        <f t="shared" si="13"/>
        <v>25</v>
      </c>
      <c r="O123" s="21">
        <f t="shared" si="14"/>
        <v>2.0833333333333335</v>
      </c>
      <c r="P123" s="22"/>
      <c r="Q123" s="8"/>
      <c r="R123" s="27"/>
    </row>
    <row r="124" spans="1:18" ht="15" customHeight="1" x14ac:dyDescent="0.25">
      <c r="A124" s="1" t="s">
        <v>28</v>
      </c>
      <c r="B124" s="20">
        <v>7</v>
      </c>
      <c r="C124" s="20">
        <v>7</v>
      </c>
      <c r="D124" s="20">
        <v>7</v>
      </c>
      <c r="E124" s="20">
        <v>7</v>
      </c>
      <c r="F124" s="20">
        <v>7</v>
      </c>
      <c r="G124" s="20">
        <v>7</v>
      </c>
      <c r="H124" s="20">
        <v>7</v>
      </c>
      <c r="I124" s="20">
        <v>8</v>
      </c>
      <c r="J124" s="20">
        <v>8</v>
      </c>
      <c r="K124" s="20">
        <v>2</v>
      </c>
      <c r="L124" s="20">
        <v>1</v>
      </c>
      <c r="M124" s="19">
        <f>'[1]Summary Table'!$Z$46</f>
        <v>1</v>
      </c>
      <c r="N124" s="20">
        <f t="shared" si="13"/>
        <v>-6</v>
      </c>
      <c r="O124" s="21">
        <f t="shared" si="14"/>
        <v>-0.8571428571428571</v>
      </c>
      <c r="P124" s="22"/>
    </row>
    <row r="125" spans="1:18" ht="15" customHeight="1" x14ac:dyDescent="0.25">
      <c r="A125" s="1" t="s">
        <v>46</v>
      </c>
      <c r="B125" s="20">
        <v>376</v>
      </c>
      <c r="C125" s="20">
        <v>370</v>
      </c>
      <c r="D125" s="20">
        <v>711</v>
      </c>
      <c r="E125" s="20">
        <v>724</v>
      </c>
      <c r="F125" s="20">
        <v>737</v>
      </c>
      <c r="G125" s="20">
        <v>746</v>
      </c>
      <c r="H125" s="20">
        <v>746</v>
      </c>
      <c r="I125" s="20">
        <v>746</v>
      </c>
      <c r="J125" s="20">
        <v>760</v>
      </c>
      <c r="K125" s="20">
        <v>757</v>
      </c>
      <c r="L125" s="20">
        <v>761</v>
      </c>
      <c r="M125" s="19">
        <f>'[1]Summary Table'!$AF$46</f>
        <v>764</v>
      </c>
      <c r="N125" s="20">
        <f t="shared" si="13"/>
        <v>388</v>
      </c>
      <c r="O125" s="21">
        <f t="shared" si="14"/>
        <v>1.0319148936170213</v>
      </c>
      <c r="P125" s="22"/>
    </row>
    <row r="126" spans="1:18" ht="15" customHeight="1" x14ac:dyDescent="0.25">
      <c r="A126" s="1" t="s">
        <v>30</v>
      </c>
      <c r="B126" s="20">
        <v>73</v>
      </c>
      <c r="C126" s="20">
        <v>66</v>
      </c>
      <c r="D126" s="20">
        <v>94</v>
      </c>
      <c r="E126" s="20">
        <v>97</v>
      </c>
      <c r="F126" s="20">
        <v>82</v>
      </c>
      <c r="G126" s="20">
        <v>85</v>
      </c>
      <c r="H126" s="20">
        <v>80</v>
      </c>
      <c r="I126" s="20">
        <v>74</v>
      </c>
      <c r="J126" s="20">
        <v>70</v>
      </c>
      <c r="K126" s="20">
        <v>75</v>
      </c>
      <c r="L126" s="20">
        <v>72</v>
      </c>
      <c r="M126" s="19">
        <f>'[1]Summary Table'!$O$46</f>
        <v>81</v>
      </c>
      <c r="N126" s="20">
        <f t="shared" si="13"/>
        <v>8</v>
      </c>
      <c r="O126" s="21">
        <f t="shared" si="14"/>
        <v>0.1095890410958904</v>
      </c>
      <c r="P126" s="22"/>
      <c r="Q126" s="8" t="s">
        <v>31</v>
      </c>
      <c r="R126" s="8" t="s">
        <v>32</v>
      </c>
    </row>
    <row r="127" spans="1:18" ht="15" customHeight="1" x14ac:dyDescent="0.25">
      <c r="A127" s="1" t="s">
        <v>33</v>
      </c>
      <c r="B127" s="20">
        <v>462</v>
      </c>
      <c r="C127" s="20">
        <v>474</v>
      </c>
      <c r="D127" s="20">
        <v>469</v>
      </c>
      <c r="E127" s="20">
        <v>476</v>
      </c>
      <c r="F127" s="20">
        <v>462</v>
      </c>
      <c r="G127" s="20">
        <v>444</v>
      </c>
      <c r="H127" s="20">
        <v>429</v>
      </c>
      <c r="I127" s="20">
        <v>428</v>
      </c>
      <c r="J127" s="20">
        <v>431</v>
      </c>
      <c r="K127" s="20">
        <v>414</v>
      </c>
      <c r="L127" s="20">
        <v>420</v>
      </c>
      <c r="M127" s="19">
        <f>'[1]Summary Table'!$U$46</f>
        <v>423</v>
      </c>
      <c r="N127" s="20">
        <f t="shared" si="13"/>
        <v>-39</v>
      </c>
      <c r="O127" s="21">
        <f t="shared" si="14"/>
        <v>-8.4415584415584416E-2</v>
      </c>
      <c r="P127" s="22"/>
      <c r="Q127" s="28" t="s">
        <v>34</v>
      </c>
      <c r="R127" s="29" t="s">
        <v>23</v>
      </c>
    </row>
    <row r="128" spans="1:18" ht="15" customHeight="1" x14ac:dyDescent="0.25">
      <c r="A128" s="1" t="s">
        <v>35</v>
      </c>
      <c r="B128" s="20">
        <v>535</v>
      </c>
      <c r="C128" s="20">
        <v>540</v>
      </c>
      <c r="D128" s="20">
        <v>563</v>
      </c>
      <c r="E128" s="20">
        <v>573</v>
      </c>
      <c r="F128" s="20">
        <v>544</v>
      </c>
      <c r="G128" s="20">
        <v>529</v>
      </c>
      <c r="H128" s="20">
        <v>509</v>
      </c>
      <c r="I128" s="20">
        <v>502</v>
      </c>
      <c r="J128" s="20">
        <v>501</v>
      </c>
      <c r="K128" s="20">
        <v>489</v>
      </c>
      <c r="L128" s="20">
        <v>492</v>
      </c>
      <c r="M128" s="19">
        <f t="shared" ref="M128" si="15">SUM(M126:M127)</f>
        <v>504</v>
      </c>
      <c r="N128" s="20">
        <f t="shared" si="13"/>
        <v>-31</v>
      </c>
      <c r="O128" s="21">
        <f t="shared" si="14"/>
        <v>-5.7943925233644861E-2</v>
      </c>
      <c r="P128" s="22"/>
      <c r="Q128" s="30">
        <f>SUM(B133:M133)/12</f>
        <v>8</v>
      </c>
      <c r="R128" s="22">
        <f>M121/R120</f>
        <v>1.1542857142857144</v>
      </c>
    </row>
    <row r="129" spans="1:18" ht="15" customHeight="1" x14ac:dyDescent="0.25">
      <c r="A129" s="31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3"/>
      <c r="M129" s="33"/>
      <c r="N129" s="33"/>
      <c r="O129" s="33"/>
    </row>
    <row r="130" spans="1:18" ht="15" customHeight="1" x14ac:dyDescent="0.25">
      <c r="A130" s="1" t="s">
        <v>36</v>
      </c>
      <c r="B130" s="20">
        <v>964</v>
      </c>
      <c r="C130" s="20">
        <v>951</v>
      </c>
      <c r="D130" s="20">
        <v>976</v>
      </c>
      <c r="E130" s="20">
        <v>971</v>
      </c>
      <c r="F130" s="20">
        <v>958</v>
      </c>
      <c r="G130" s="20">
        <v>951</v>
      </c>
      <c r="H130" s="20">
        <v>930</v>
      </c>
      <c r="I130" s="20">
        <v>928</v>
      </c>
      <c r="J130" s="20">
        <v>895</v>
      </c>
      <c r="K130" s="20">
        <v>908</v>
      </c>
      <c r="L130" s="20">
        <v>898</v>
      </c>
      <c r="M130" s="19">
        <f>'[1]Summary Table'!$BL$9</f>
        <v>900</v>
      </c>
      <c r="N130" s="20">
        <f>M130-B130</f>
        <v>-64</v>
      </c>
      <c r="O130" s="21">
        <f>+N130/$B130</f>
        <v>-6.6390041493775934E-2</v>
      </c>
    </row>
    <row r="131" spans="1:18" ht="15" customHeight="1" x14ac:dyDescent="0.25">
      <c r="A131" s="1" t="s">
        <v>37</v>
      </c>
      <c r="B131" s="20">
        <v>493</v>
      </c>
      <c r="C131" s="20">
        <v>490</v>
      </c>
      <c r="D131" s="20">
        <v>490</v>
      </c>
      <c r="E131" s="20">
        <v>494</v>
      </c>
      <c r="F131" s="20">
        <v>504</v>
      </c>
      <c r="G131" s="20">
        <v>504</v>
      </c>
      <c r="H131" s="20">
        <v>487</v>
      </c>
      <c r="I131" s="20">
        <v>474</v>
      </c>
      <c r="J131" s="20">
        <v>471</v>
      </c>
      <c r="K131" s="20">
        <v>459</v>
      </c>
      <c r="L131" s="20">
        <v>452</v>
      </c>
      <c r="M131" s="19">
        <f>'[1]Summary Table'!$BM$9</f>
        <v>452</v>
      </c>
      <c r="N131" s="25">
        <f>M131-B131</f>
        <v>-41</v>
      </c>
      <c r="O131" s="21">
        <f>+N131/$B131</f>
        <v>-8.3164300202839755E-2</v>
      </c>
    </row>
    <row r="132" spans="1:18" ht="15" customHeight="1" x14ac:dyDescent="0.25">
      <c r="A132" s="35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7"/>
      <c r="P132" s="22"/>
      <c r="Q132" s="5"/>
      <c r="R132" s="38" t="s">
        <v>48</v>
      </c>
    </row>
    <row r="133" spans="1:18" ht="15" customHeight="1" x14ac:dyDescent="0.25">
      <c r="A133" s="1" t="s">
        <v>39</v>
      </c>
      <c r="B133" s="20">
        <v>13</v>
      </c>
      <c r="C133" s="20">
        <v>6</v>
      </c>
      <c r="D133" s="20">
        <v>9</v>
      </c>
      <c r="E133" s="20">
        <v>13</v>
      </c>
      <c r="F133" s="20">
        <v>15</v>
      </c>
      <c r="G133" s="20">
        <v>10</v>
      </c>
      <c r="H133" s="20">
        <v>0</v>
      </c>
      <c r="I133" s="20">
        <v>0</v>
      </c>
      <c r="J133" s="20">
        <v>15</v>
      </c>
      <c r="K133" s="20">
        <v>5</v>
      </c>
      <c r="L133" s="20">
        <v>5</v>
      </c>
      <c r="M133" s="19">
        <f>'[1]Summary Table'!$AB$46</f>
        <v>5</v>
      </c>
      <c r="N133" s="20"/>
      <c r="O133" s="47"/>
      <c r="P133" s="25"/>
      <c r="Q133" s="8" t="s">
        <v>31</v>
      </c>
      <c r="R133" s="38" t="s">
        <v>40</v>
      </c>
    </row>
    <row r="134" spans="1:18" ht="15" customHeight="1" x14ac:dyDescent="0.25">
      <c r="A134" s="1" t="s">
        <v>41</v>
      </c>
      <c r="B134" s="20">
        <v>12</v>
      </c>
      <c r="C134" s="20">
        <v>5</v>
      </c>
      <c r="D134" s="20">
        <v>0</v>
      </c>
      <c r="E134" s="20">
        <v>0</v>
      </c>
      <c r="F134" s="20">
        <v>1</v>
      </c>
      <c r="G134" s="20">
        <v>0</v>
      </c>
      <c r="H134" s="20">
        <v>0</v>
      </c>
      <c r="I134" s="20">
        <v>1</v>
      </c>
      <c r="J134" s="20">
        <v>1</v>
      </c>
      <c r="K134" s="20">
        <v>0</v>
      </c>
      <c r="L134" s="20">
        <v>2</v>
      </c>
      <c r="M134" s="19">
        <f>'[1]Summary Table'!$AC$46</f>
        <v>0</v>
      </c>
      <c r="N134" s="20"/>
      <c r="O134" s="48"/>
      <c r="P134" s="8"/>
      <c r="Q134" s="28" t="s">
        <v>42</v>
      </c>
      <c r="R134" s="29" t="s">
        <v>43</v>
      </c>
    </row>
    <row r="135" spans="1:18" ht="15" customHeight="1" x14ac:dyDescent="0.25">
      <c r="A135" s="1" t="s">
        <v>44</v>
      </c>
      <c r="B135" s="39">
        <v>1.2520325203252032</v>
      </c>
      <c r="C135" s="39">
        <v>1.3504273504273505</v>
      </c>
      <c r="D135" s="39">
        <v>1.3554913294797688</v>
      </c>
      <c r="E135" s="39">
        <v>1.3408450704225352</v>
      </c>
      <c r="F135" s="39">
        <v>1.2520325203252032</v>
      </c>
      <c r="G135" s="39">
        <v>1.1777188328912467</v>
      </c>
      <c r="H135" s="39">
        <v>1.1379310344827587</v>
      </c>
      <c r="I135" s="39">
        <v>1.1413333333333333</v>
      </c>
      <c r="J135" s="39">
        <v>1.1051282051282052</v>
      </c>
      <c r="K135" s="39">
        <v>1.0454545454545454</v>
      </c>
      <c r="L135" s="39">
        <v>1.0473815461346634</v>
      </c>
      <c r="M135" s="53">
        <f>'[1]Summary Table'!$BI$46</f>
        <v>1.0470297029702971</v>
      </c>
      <c r="N135" s="39"/>
      <c r="O135" s="21"/>
      <c r="P135" s="22"/>
      <c r="Q135" s="30">
        <f>SUM(B134:M134)/12</f>
        <v>1.8333333333333333</v>
      </c>
      <c r="R135" s="41">
        <f>'[1]Vol. Rolling Retention Rate'!$B$9</f>
        <v>0.92439478584729984</v>
      </c>
    </row>
    <row r="136" spans="1:18" ht="15" customHeight="1" x14ac:dyDescent="0.25">
      <c r="A136" s="42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5"/>
      <c r="M136" s="5"/>
      <c r="R136" s="21"/>
    </row>
    <row r="137" spans="1:18" ht="45" x14ac:dyDescent="0.25">
      <c r="A137" s="10" t="s">
        <v>56</v>
      </c>
      <c r="B137" s="11" t="s">
        <v>5</v>
      </c>
      <c r="C137" s="11" t="s">
        <v>6</v>
      </c>
      <c r="D137" s="11" t="s">
        <v>7</v>
      </c>
      <c r="E137" s="11" t="s">
        <v>8</v>
      </c>
      <c r="F137" s="11" t="s">
        <v>9</v>
      </c>
      <c r="G137" s="11" t="s">
        <v>10</v>
      </c>
      <c r="H137" s="11" t="s">
        <v>11</v>
      </c>
      <c r="I137" s="11" t="s">
        <v>12</v>
      </c>
      <c r="J137" s="11" t="s">
        <v>13</v>
      </c>
      <c r="K137" s="11" t="s">
        <v>14</v>
      </c>
      <c r="L137" s="13" t="s">
        <v>15</v>
      </c>
      <c r="M137" s="13" t="str">
        <f>$M$4</f>
        <v>May 19</v>
      </c>
      <c r="N137" s="14" t="s">
        <v>17</v>
      </c>
      <c r="O137" s="15" t="s">
        <v>18</v>
      </c>
      <c r="P137" s="16"/>
      <c r="Q137" s="16" t="s">
        <v>19</v>
      </c>
      <c r="R137" s="52" t="s">
        <v>20</v>
      </c>
    </row>
    <row r="138" spans="1:18" ht="15" customHeight="1" x14ac:dyDescent="0.25">
      <c r="A138" s="1" t="s">
        <v>21</v>
      </c>
      <c r="B138" s="20">
        <v>218</v>
      </c>
      <c r="C138" s="20">
        <v>217</v>
      </c>
      <c r="D138" s="20">
        <v>216</v>
      </c>
      <c r="E138" s="20">
        <v>219</v>
      </c>
      <c r="F138" s="20">
        <v>217</v>
      </c>
      <c r="G138" s="20">
        <v>211</v>
      </c>
      <c r="H138" s="20">
        <v>204</v>
      </c>
      <c r="I138" s="20">
        <v>204</v>
      </c>
      <c r="J138" s="20">
        <v>194</v>
      </c>
      <c r="K138" s="20">
        <v>188</v>
      </c>
      <c r="L138" s="20">
        <v>190</v>
      </c>
      <c r="M138" s="19">
        <f>'[1]Summary Table'!$W$68</f>
        <v>188</v>
      </c>
      <c r="N138" s="20">
        <f t="shared" ref="N138:N147" si="16">M138-B138</f>
        <v>-30</v>
      </c>
      <c r="O138" s="21">
        <f t="shared" ref="O138:O147" si="17">+N138/$B138</f>
        <v>-0.13761467889908258</v>
      </c>
      <c r="P138" s="22"/>
      <c r="Q138" s="23" t="s">
        <v>22</v>
      </c>
      <c r="R138" s="23" t="s">
        <v>23</v>
      </c>
    </row>
    <row r="139" spans="1:18" ht="15" customHeight="1" x14ac:dyDescent="0.25">
      <c r="A139" s="1" t="s">
        <v>24</v>
      </c>
      <c r="B139" s="20">
        <v>72</v>
      </c>
      <c r="C139" s="20">
        <v>74</v>
      </c>
      <c r="D139" s="20">
        <v>71</v>
      </c>
      <c r="E139" s="20">
        <v>39</v>
      </c>
      <c r="F139" s="20">
        <v>41</v>
      </c>
      <c r="G139" s="20">
        <v>47</v>
      </c>
      <c r="H139" s="20">
        <v>53</v>
      </c>
      <c r="I139" s="20">
        <v>49</v>
      </c>
      <c r="J139" s="20">
        <v>59</v>
      </c>
      <c r="K139" s="20">
        <v>73</v>
      </c>
      <c r="L139" s="20">
        <v>73</v>
      </c>
      <c r="M139" s="19">
        <f>'[1]Summary Table'!$Y$68</f>
        <v>76</v>
      </c>
      <c r="N139" s="20">
        <f t="shared" si="16"/>
        <v>4</v>
      </c>
      <c r="O139" s="21">
        <f t="shared" si="17"/>
        <v>5.5555555555555552E-2</v>
      </c>
      <c r="P139" s="22"/>
      <c r="Q139" s="22">
        <f>1-M139/M140</f>
        <v>0.71212121212121215</v>
      </c>
      <c r="R139" s="25">
        <v>304</v>
      </c>
    </row>
    <row r="140" spans="1:18" ht="15" customHeight="1" x14ac:dyDescent="0.25">
      <c r="A140" s="1" t="s">
        <v>25</v>
      </c>
      <c r="B140" s="26">
        <v>290</v>
      </c>
      <c r="C140" s="26">
        <v>291</v>
      </c>
      <c r="D140" s="26">
        <v>287</v>
      </c>
      <c r="E140" s="26">
        <v>258</v>
      </c>
      <c r="F140" s="26">
        <v>258</v>
      </c>
      <c r="G140" s="26">
        <v>258</v>
      </c>
      <c r="H140" s="26">
        <v>257</v>
      </c>
      <c r="I140" s="26">
        <v>253</v>
      </c>
      <c r="J140" s="26">
        <v>253</v>
      </c>
      <c r="K140" s="26">
        <v>261</v>
      </c>
      <c r="L140" s="26">
        <v>263</v>
      </c>
      <c r="M140" s="19">
        <f>'[1]Summary Table'!$AE$68</f>
        <v>264</v>
      </c>
      <c r="N140" s="20">
        <f t="shared" si="16"/>
        <v>-26</v>
      </c>
      <c r="O140" s="21">
        <f t="shared" si="17"/>
        <v>-8.9655172413793102E-2</v>
      </c>
      <c r="P140" s="22"/>
      <c r="Q140" s="8"/>
      <c r="R140" s="27"/>
    </row>
    <row r="141" spans="1:18" ht="15" customHeight="1" x14ac:dyDescent="0.25">
      <c r="A141" s="1" t="s">
        <v>26</v>
      </c>
      <c r="B141" s="26">
        <v>0</v>
      </c>
      <c r="C141" s="26">
        <v>0</v>
      </c>
      <c r="D141" s="26">
        <v>96</v>
      </c>
      <c r="E141" s="26">
        <v>130</v>
      </c>
      <c r="F141" s="26">
        <v>130</v>
      </c>
      <c r="G141" s="26">
        <v>130</v>
      </c>
      <c r="H141" s="26">
        <v>130</v>
      </c>
      <c r="I141" s="26">
        <v>130</v>
      </c>
      <c r="J141" s="26">
        <v>130</v>
      </c>
      <c r="K141" s="26">
        <v>129</v>
      </c>
      <c r="L141" s="26">
        <v>129</v>
      </c>
      <c r="M141" s="19">
        <f>'[1]Summary Table'!$AY$68</f>
        <v>129</v>
      </c>
      <c r="N141" s="20">
        <f t="shared" si="16"/>
        <v>129</v>
      </c>
      <c r="O141" s="21" t="str">
        <f>IF(B141=0,"0.0%",N141/B141)</f>
        <v>0.0%</v>
      </c>
      <c r="P141" s="22"/>
      <c r="Q141" s="8"/>
      <c r="R141" s="27"/>
    </row>
    <row r="142" spans="1:18" ht="15" customHeight="1" x14ac:dyDescent="0.25">
      <c r="A142" s="1" t="s">
        <v>27</v>
      </c>
      <c r="B142" s="26">
        <v>8</v>
      </c>
      <c r="C142" s="26">
        <v>13</v>
      </c>
      <c r="D142" s="26">
        <v>19</v>
      </c>
      <c r="E142" s="26">
        <v>2</v>
      </c>
      <c r="F142" s="26">
        <v>2</v>
      </c>
      <c r="G142" s="26">
        <v>3</v>
      </c>
      <c r="H142" s="26">
        <v>6</v>
      </c>
      <c r="I142" s="26">
        <v>8</v>
      </c>
      <c r="J142" s="26">
        <v>11</v>
      </c>
      <c r="K142" s="26">
        <v>12</v>
      </c>
      <c r="L142" s="26">
        <v>12</v>
      </c>
      <c r="M142" s="19">
        <f>'[1]Summary Table'!$BA$68</f>
        <v>14</v>
      </c>
      <c r="N142" s="20">
        <f t="shared" si="16"/>
        <v>6</v>
      </c>
      <c r="O142" s="21">
        <f t="shared" si="17"/>
        <v>0.75</v>
      </c>
      <c r="P142" s="22"/>
      <c r="Q142" s="8"/>
      <c r="R142" s="27"/>
    </row>
    <row r="143" spans="1:18" ht="15" customHeight="1" x14ac:dyDescent="0.25">
      <c r="A143" s="1" t="s">
        <v>28</v>
      </c>
      <c r="B143" s="20">
        <v>18</v>
      </c>
      <c r="C143" s="20">
        <v>18</v>
      </c>
      <c r="D143" s="20">
        <v>18</v>
      </c>
      <c r="E143" s="20">
        <v>18</v>
      </c>
      <c r="F143" s="20">
        <v>18</v>
      </c>
      <c r="G143" s="20">
        <v>18</v>
      </c>
      <c r="H143" s="20">
        <v>18</v>
      </c>
      <c r="I143" s="20">
        <v>18</v>
      </c>
      <c r="J143" s="20">
        <v>18</v>
      </c>
      <c r="K143" s="20">
        <v>17</v>
      </c>
      <c r="L143" s="20">
        <v>17</v>
      </c>
      <c r="M143" s="19">
        <f>'[1]Summary Table'!$Z$68</f>
        <v>17</v>
      </c>
      <c r="N143" s="20">
        <f t="shared" si="16"/>
        <v>-1</v>
      </c>
      <c r="O143" s="21">
        <f t="shared" si="17"/>
        <v>-5.5555555555555552E-2</v>
      </c>
      <c r="P143" s="22"/>
    </row>
    <row r="144" spans="1:18" ht="15" customHeight="1" x14ac:dyDescent="0.25">
      <c r="A144" s="1" t="s">
        <v>46</v>
      </c>
      <c r="B144" s="20">
        <v>308</v>
      </c>
      <c r="C144" s="20">
        <v>309</v>
      </c>
      <c r="D144" s="20">
        <v>401</v>
      </c>
      <c r="E144" s="20">
        <v>406</v>
      </c>
      <c r="F144" s="20">
        <v>406</v>
      </c>
      <c r="G144" s="20">
        <v>406</v>
      </c>
      <c r="H144" s="20">
        <v>405</v>
      </c>
      <c r="I144" s="20">
        <v>401</v>
      </c>
      <c r="J144" s="20">
        <v>401</v>
      </c>
      <c r="K144" s="20">
        <v>407</v>
      </c>
      <c r="L144" s="20">
        <v>409</v>
      </c>
      <c r="M144" s="19">
        <f>'[1]Summary Table'!$AF$68</f>
        <v>410</v>
      </c>
      <c r="N144" s="20">
        <f t="shared" si="16"/>
        <v>102</v>
      </c>
      <c r="O144" s="21">
        <f t="shared" si="17"/>
        <v>0.33116883116883117</v>
      </c>
      <c r="P144" s="22"/>
    </row>
    <row r="145" spans="1:18" ht="15" customHeight="1" x14ac:dyDescent="0.25">
      <c r="A145" s="1" t="s">
        <v>30</v>
      </c>
      <c r="B145" s="20">
        <v>146</v>
      </c>
      <c r="C145" s="20">
        <v>147</v>
      </c>
      <c r="D145" s="20">
        <v>133</v>
      </c>
      <c r="E145" s="20">
        <v>135</v>
      </c>
      <c r="F145" s="20">
        <v>142</v>
      </c>
      <c r="G145" s="20">
        <v>157</v>
      </c>
      <c r="H145" s="20">
        <v>159</v>
      </c>
      <c r="I145" s="20">
        <v>153</v>
      </c>
      <c r="J145" s="20">
        <v>168</v>
      </c>
      <c r="K145" s="20">
        <v>185</v>
      </c>
      <c r="L145" s="20">
        <v>179</v>
      </c>
      <c r="M145" s="19">
        <f>'[1]Summary Table'!$O$68</f>
        <v>174</v>
      </c>
      <c r="N145" s="20">
        <f t="shared" si="16"/>
        <v>28</v>
      </c>
      <c r="O145" s="21">
        <f t="shared" si="17"/>
        <v>0.19178082191780821</v>
      </c>
      <c r="P145" s="22"/>
      <c r="Q145" s="8" t="s">
        <v>31</v>
      </c>
      <c r="R145" s="8" t="s">
        <v>32</v>
      </c>
    </row>
    <row r="146" spans="1:18" ht="15" customHeight="1" x14ac:dyDescent="0.25">
      <c r="A146" s="1" t="s">
        <v>33</v>
      </c>
      <c r="B146" s="20">
        <v>573</v>
      </c>
      <c r="C146" s="20">
        <v>571</v>
      </c>
      <c r="D146" s="20">
        <v>577</v>
      </c>
      <c r="E146" s="20">
        <v>576</v>
      </c>
      <c r="F146" s="20">
        <v>566</v>
      </c>
      <c r="G146" s="20">
        <v>557</v>
      </c>
      <c r="H146" s="20">
        <v>536</v>
      </c>
      <c r="I146" s="20">
        <v>512</v>
      </c>
      <c r="J146" s="20">
        <v>520</v>
      </c>
      <c r="K146" s="20">
        <v>510</v>
      </c>
      <c r="L146" s="20">
        <v>505</v>
      </c>
      <c r="M146" s="19">
        <f>'[1]Summary Table'!$U$68</f>
        <v>492</v>
      </c>
      <c r="N146" s="20">
        <f t="shared" si="16"/>
        <v>-81</v>
      </c>
      <c r="O146" s="21">
        <f t="shared" si="17"/>
        <v>-0.14136125654450263</v>
      </c>
      <c r="P146" s="22"/>
      <c r="Q146" s="28" t="s">
        <v>34</v>
      </c>
      <c r="R146" s="29" t="s">
        <v>23</v>
      </c>
    </row>
    <row r="147" spans="1:18" ht="15" customHeight="1" x14ac:dyDescent="0.25">
      <c r="A147" s="1" t="s">
        <v>35</v>
      </c>
      <c r="B147" s="20">
        <v>719</v>
      </c>
      <c r="C147" s="20">
        <v>718</v>
      </c>
      <c r="D147" s="20">
        <v>710</v>
      </c>
      <c r="E147" s="20">
        <v>711</v>
      </c>
      <c r="F147" s="20">
        <v>708</v>
      </c>
      <c r="G147" s="20">
        <v>714</v>
      </c>
      <c r="H147" s="20">
        <v>695</v>
      </c>
      <c r="I147" s="20">
        <v>665</v>
      </c>
      <c r="J147" s="20">
        <v>688</v>
      </c>
      <c r="K147" s="20">
        <v>695</v>
      </c>
      <c r="L147" s="20">
        <v>684</v>
      </c>
      <c r="M147" s="19">
        <f t="shared" ref="M147" si="18">SUM(M145:M146)</f>
        <v>666</v>
      </c>
      <c r="N147" s="20">
        <f t="shared" si="16"/>
        <v>-53</v>
      </c>
      <c r="O147" s="21">
        <f t="shared" si="17"/>
        <v>-7.37134909596662E-2</v>
      </c>
      <c r="P147" s="22"/>
      <c r="Q147" s="30">
        <f>SUM(B152:M152)/12</f>
        <v>2.25</v>
      </c>
      <c r="R147" s="22">
        <f>M140/R139</f>
        <v>0.86842105263157898</v>
      </c>
    </row>
    <row r="148" spans="1:18" ht="15" customHeight="1" x14ac:dyDescent="0.25">
      <c r="A148" s="31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3"/>
      <c r="M148" s="33"/>
      <c r="N148" s="33"/>
      <c r="O148" s="33"/>
    </row>
    <row r="149" spans="1:18" ht="15" customHeight="1" x14ac:dyDescent="0.25">
      <c r="A149" s="1" t="s">
        <v>36</v>
      </c>
      <c r="B149" s="20">
        <v>1120</v>
      </c>
      <c r="C149" s="20">
        <v>1119</v>
      </c>
      <c r="D149" s="20">
        <v>1110</v>
      </c>
      <c r="E149" s="20">
        <v>1088</v>
      </c>
      <c r="F149" s="20">
        <v>754</v>
      </c>
      <c r="G149" s="20">
        <v>1072</v>
      </c>
      <c r="H149" s="20">
        <v>1054</v>
      </c>
      <c r="I149" s="20">
        <v>1050</v>
      </c>
      <c r="J149" s="20">
        <v>1061</v>
      </c>
      <c r="K149" s="20">
        <v>1076</v>
      </c>
      <c r="L149" s="20">
        <v>1064</v>
      </c>
      <c r="M149" s="19">
        <f>'[1]Summary Table'!$BL$15</f>
        <v>1073</v>
      </c>
      <c r="N149" s="20">
        <f>M149-B149</f>
        <v>-47</v>
      </c>
      <c r="O149" s="21">
        <f>+N149/$B149</f>
        <v>-4.1964285714285711E-2</v>
      </c>
    </row>
    <row r="150" spans="1:18" ht="15" customHeight="1" x14ac:dyDescent="0.25">
      <c r="A150" s="1" t="s">
        <v>37</v>
      </c>
      <c r="B150" s="20">
        <v>363</v>
      </c>
      <c r="C150" s="20">
        <v>366</v>
      </c>
      <c r="D150" s="20">
        <v>365</v>
      </c>
      <c r="E150" s="20">
        <v>366</v>
      </c>
      <c r="F150" s="20">
        <v>358</v>
      </c>
      <c r="G150" s="20">
        <v>352</v>
      </c>
      <c r="H150" s="20">
        <v>345</v>
      </c>
      <c r="I150" s="20">
        <v>338</v>
      </c>
      <c r="J150" s="20">
        <v>331</v>
      </c>
      <c r="K150" s="20">
        <v>333</v>
      </c>
      <c r="L150" s="20">
        <v>329</v>
      </c>
      <c r="M150" s="19">
        <f>'[1]Summary Table'!$BM$15</f>
        <v>1073</v>
      </c>
      <c r="N150" s="25">
        <f>M150-B150</f>
        <v>710</v>
      </c>
      <c r="O150" s="21">
        <f>+N150/$B150</f>
        <v>1.9559228650137741</v>
      </c>
    </row>
    <row r="151" spans="1:18" ht="15" customHeight="1" x14ac:dyDescent="0.25">
      <c r="A151" s="35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7"/>
      <c r="P151" s="22"/>
      <c r="Q151" s="5"/>
      <c r="R151" s="38" t="s">
        <v>50</v>
      </c>
    </row>
    <row r="152" spans="1:18" ht="15" customHeight="1" x14ac:dyDescent="0.25">
      <c r="A152" s="1" t="s">
        <v>39</v>
      </c>
      <c r="B152" s="20">
        <v>7</v>
      </c>
      <c r="C152" s="20">
        <v>5</v>
      </c>
      <c r="D152" s="20">
        <v>1</v>
      </c>
      <c r="E152" s="20">
        <v>4</v>
      </c>
      <c r="F152" s="20">
        <v>0</v>
      </c>
      <c r="G152" s="20">
        <v>0</v>
      </c>
      <c r="H152" s="20">
        <v>0</v>
      </c>
      <c r="I152" s="20">
        <v>1</v>
      </c>
      <c r="J152" s="20">
        <v>0</v>
      </c>
      <c r="K152" s="20">
        <v>7</v>
      </c>
      <c r="L152" s="20">
        <v>2</v>
      </c>
      <c r="M152" s="19">
        <f>'[1]Summary Table'!$AB$68</f>
        <v>0</v>
      </c>
      <c r="N152" s="20"/>
      <c r="O152" s="47"/>
      <c r="P152" s="25"/>
      <c r="Q152" s="8" t="s">
        <v>31</v>
      </c>
      <c r="R152" s="38" t="s">
        <v>40</v>
      </c>
    </row>
    <row r="153" spans="1:18" ht="15" customHeight="1" x14ac:dyDescent="0.25">
      <c r="A153" s="1" t="s">
        <v>41</v>
      </c>
      <c r="B153" s="20">
        <v>4</v>
      </c>
      <c r="C153" s="20">
        <v>2</v>
      </c>
      <c r="D153" s="20">
        <v>0</v>
      </c>
      <c r="E153" s="20">
        <v>0</v>
      </c>
      <c r="F153" s="20">
        <v>0</v>
      </c>
      <c r="G153" s="20">
        <v>1</v>
      </c>
      <c r="H153" s="20">
        <v>5</v>
      </c>
      <c r="I153" s="20">
        <v>0</v>
      </c>
      <c r="J153" s="20">
        <v>0</v>
      </c>
      <c r="K153" s="20">
        <v>0</v>
      </c>
      <c r="L153" s="20">
        <v>0</v>
      </c>
      <c r="M153" s="19">
        <f>'[1]Summary Table'!$AC$68</f>
        <v>0</v>
      </c>
      <c r="N153" s="20"/>
      <c r="O153" s="48"/>
      <c r="P153" s="8"/>
      <c r="Q153" s="28" t="s">
        <v>42</v>
      </c>
      <c r="R153" s="29" t="s">
        <v>43</v>
      </c>
    </row>
    <row r="154" spans="1:18" ht="15" customHeight="1" x14ac:dyDescent="0.25">
      <c r="A154" s="1" t="s">
        <v>44</v>
      </c>
      <c r="B154" s="39">
        <v>1.9758620689655173</v>
      </c>
      <c r="C154" s="39">
        <v>1.9621993127147765</v>
      </c>
      <c r="D154" s="39">
        <v>2.010452961672474</v>
      </c>
      <c r="E154" s="39">
        <v>2.2325581395348837</v>
      </c>
      <c r="F154" s="39">
        <v>2.193798449612403</v>
      </c>
      <c r="G154" s="39">
        <v>2.1589147286821704</v>
      </c>
      <c r="H154" s="39">
        <v>2.0856031128404671</v>
      </c>
      <c r="I154" s="39">
        <v>2.0237154150197627</v>
      </c>
      <c r="J154" s="39">
        <v>2.0553359683794468</v>
      </c>
      <c r="K154" s="39">
        <v>1.9540229885057472</v>
      </c>
      <c r="L154" s="39">
        <v>1.9201520912547529</v>
      </c>
      <c r="M154" s="53">
        <f>'[1]Summary Table'!$BI$68</f>
        <v>1.8636363636363635</v>
      </c>
      <c r="N154" s="39"/>
      <c r="O154" s="21"/>
      <c r="P154" s="22"/>
      <c r="Q154" s="30">
        <f>SUM(B153:M153)/12</f>
        <v>1</v>
      </c>
      <c r="R154" s="41">
        <f>'[1]Vol. Rolling Retention Rate'!$B$15</f>
        <v>0.87567987567987571</v>
      </c>
    </row>
    <row r="155" spans="1:18" ht="15" customHeight="1" x14ac:dyDescent="0.25">
      <c r="A155" s="42"/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5"/>
      <c r="M155" s="5"/>
      <c r="R155" s="21"/>
    </row>
    <row r="156" spans="1:18" s="46" customFormat="1" ht="45" x14ac:dyDescent="0.25">
      <c r="A156" s="56" t="s">
        <v>57</v>
      </c>
      <c r="B156" s="57" t="s">
        <v>5</v>
      </c>
      <c r="C156" s="57" t="s">
        <v>6</v>
      </c>
      <c r="D156" s="57" t="s">
        <v>7</v>
      </c>
      <c r="E156" s="57" t="s">
        <v>8</v>
      </c>
      <c r="F156" s="57" t="s">
        <v>9</v>
      </c>
      <c r="G156" s="57" t="s">
        <v>10</v>
      </c>
      <c r="H156" s="57" t="s">
        <v>11</v>
      </c>
      <c r="I156" s="57" t="s">
        <v>12</v>
      </c>
      <c r="J156" s="57" t="s">
        <v>13</v>
      </c>
      <c r="K156" s="57" t="s">
        <v>14</v>
      </c>
      <c r="L156" s="58" t="s">
        <v>15</v>
      </c>
      <c r="M156" s="59" t="str">
        <f>$M$4</f>
        <v>May 19</v>
      </c>
      <c r="N156" s="60" t="s">
        <v>17</v>
      </c>
      <c r="O156" s="61" t="s">
        <v>18</v>
      </c>
      <c r="P156" s="62"/>
      <c r="Q156" s="63" t="s">
        <v>19</v>
      </c>
      <c r="R156" s="64" t="s">
        <v>20</v>
      </c>
    </row>
    <row r="157" spans="1:18" ht="15" customHeight="1" x14ac:dyDescent="0.25">
      <c r="A157" s="65" t="s">
        <v>21</v>
      </c>
      <c r="B157" s="20">
        <v>2604</v>
      </c>
      <c r="C157" s="20">
        <v>2603</v>
      </c>
      <c r="D157" s="20">
        <v>2605</v>
      </c>
      <c r="E157" s="20">
        <v>2595</v>
      </c>
      <c r="F157" s="20">
        <v>2627</v>
      </c>
      <c r="G157" s="20">
        <v>2618</v>
      </c>
      <c r="H157" s="20">
        <v>2550</v>
      </c>
      <c r="I157" s="20">
        <v>2544</v>
      </c>
      <c r="J157" s="20">
        <v>2515</v>
      </c>
      <c r="K157" s="20">
        <v>2508</v>
      </c>
      <c r="L157" s="20">
        <v>2510</v>
      </c>
      <c r="M157" s="19">
        <f t="shared" ref="M157:M158" si="19">M5+M24+M43+M62+M81+M100+M119+M138</f>
        <v>2495</v>
      </c>
      <c r="N157" s="20">
        <f t="shared" ref="N157:N166" si="20">M157-B157</f>
        <v>-109</v>
      </c>
      <c r="O157" s="21">
        <f t="shared" ref="O157:O166" si="21">+N157/$B157</f>
        <v>-4.185867895545315E-2</v>
      </c>
      <c r="P157" s="22"/>
      <c r="Q157" s="66" t="s">
        <v>22</v>
      </c>
      <c r="R157" s="66" t="s">
        <v>23</v>
      </c>
    </row>
    <row r="158" spans="1:18" ht="15" customHeight="1" x14ac:dyDescent="0.25">
      <c r="A158" s="65" t="s">
        <v>24</v>
      </c>
      <c r="B158" s="20">
        <v>730</v>
      </c>
      <c r="C158" s="20">
        <v>682</v>
      </c>
      <c r="D158" s="20">
        <v>590</v>
      </c>
      <c r="E158" s="20">
        <v>631</v>
      </c>
      <c r="F158" s="20">
        <v>681</v>
      </c>
      <c r="G158" s="20">
        <v>771</v>
      </c>
      <c r="H158" s="20">
        <v>864</v>
      </c>
      <c r="I158" s="20">
        <v>905</v>
      </c>
      <c r="J158" s="20">
        <v>1016</v>
      </c>
      <c r="K158" s="20">
        <v>1051</v>
      </c>
      <c r="L158" s="20">
        <v>1077</v>
      </c>
      <c r="M158" s="19">
        <f t="shared" si="19"/>
        <v>1051</v>
      </c>
      <c r="N158" s="20">
        <f t="shared" si="20"/>
        <v>321</v>
      </c>
      <c r="O158" s="21">
        <f t="shared" si="21"/>
        <v>0.4397260273972603</v>
      </c>
      <c r="P158" s="22"/>
      <c r="Q158" s="22">
        <f>1-M158/M159</f>
        <v>0.70360970107163001</v>
      </c>
      <c r="R158" s="20">
        <f>R6+R25+R44+R63+R82+R101+R120+R139</f>
        <v>3543</v>
      </c>
    </row>
    <row r="159" spans="1:18" ht="15" customHeight="1" x14ac:dyDescent="0.25">
      <c r="A159" s="65" t="s">
        <v>25</v>
      </c>
      <c r="B159" s="26">
        <v>3334</v>
      </c>
      <c r="C159" s="26">
        <v>3285</v>
      </c>
      <c r="D159" s="26">
        <v>3195</v>
      </c>
      <c r="E159" s="26">
        <v>3226</v>
      </c>
      <c r="F159" s="26">
        <v>3308</v>
      </c>
      <c r="G159" s="26">
        <v>3389</v>
      </c>
      <c r="H159" s="26">
        <v>3414</v>
      </c>
      <c r="I159" s="26">
        <v>3449</v>
      </c>
      <c r="J159" s="26">
        <v>3531</v>
      </c>
      <c r="K159" s="26">
        <v>3559</v>
      </c>
      <c r="L159" s="26">
        <v>3587</v>
      </c>
      <c r="M159" s="19">
        <f t="shared" ref="M159" si="22">SUM(M157:M158)</f>
        <v>3546</v>
      </c>
      <c r="N159" s="20">
        <f t="shared" si="20"/>
        <v>212</v>
      </c>
      <c r="O159" s="21">
        <f t="shared" si="21"/>
        <v>6.3587282543491302E-2</v>
      </c>
      <c r="P159" s="22"/>
      <c r="Q159" s="8"/>
      <c r="R159" s="22"/>
    </row>
    <row r="160" spans="1:18" ht="15" customHeight="1" x14ac:dyDescent="0.25">
      <c r="A160" s="65" t="s">
        <v>26</v>
      </c>
      <c r="B160" s="26">
        <v>0</v>
      </c>
      <c r="C160" s="26">
        <v>43</v>
      </c>
      <c r="D160" s="26">
        <v>2405</v>
      </c>
      <c r="E160" s="26">
        <v>2435</v>
      </c>
      <c r="F160" s="26">
        <v>2437</v>
      </c>
      <c r="G160" s="26">
        <v>2435</v>
      </c>
      <c r="H160" s="26">
        <v>2431</v>
      </c>
      <c r="I160" s="26">
        <v>2426</v>
      </c>
      <c r="J160" s="26">
        <v>2424</v>
      </c>
      <c r="K160" s="26">
        <v>2455</v>
      </c>
      <c r="L160" s="26">
        <v>2491</v>
      </c>
      <c r="M160" s="19">
        <f t="shared" ref="M160:M165" si="23">M8+M27+M46+M65+M84+M103+M122+M141</f>
        <v>2562</v>
      </c>
      <c r="N160" s="20">
        <f t="shared" si="20"/>
        <v>2562</v>
      </c>
      <c r="O160" s="21" t="str">
        <f>IF(B160=0,"0.0%",N160/B160)</f>
        <v>0.0%</v>
      </c>
      <c r="P160" s="22"/>
      <c r="Q160" s="8"/>
      <c r="R160" s="27"/>
    </row>
    <row r="161" spans="1:18" ht="15" customHeight="1" x14ac:dyDescent="0.25">
      <c r="A161" s="65" t="s">
        <v>27</v>
      </c>
      <c r="B161" s="26">
        <v>202</v>
      </c>
      <c r="C161" s="26">
        <v>214</v>
      </c>
      <c r="D161" s="26">
        <v>207</v>
      </c>
      <c r="E161" s="26">
        <v>68</v>
      </c>
      <c r="F161" s="26">
        <v>79</v>
      </c>
      <c r="G161" s="26">
        <v>93</v>
      </c>
      <c r="H161" s="26">
        <v>120</v>
      </c>
      <c r="I161" s="26">
        <v>145</v>
      </c>
      <c r="J161" s="26">
        <v>171</v>
      </c>
      <c r="K161" s="26">
        <v>162</v>
      </c>
      <c r="L161" s="26">
        <v>137</v>
      </c>
      <c r="M161" s="19">
        <f t="shared" si="23"/>
        <v>118</v>
      </c>
      <c r="N161" s="20">
        <f t="shared" si="20"/>
        <v>-84</v>
      </c>
      <c r="O161" s="21">
        <f t="shared" si="21"/>
        <v>-0.41584158415841582</v>
      </c>
      <c r="P161" s="22"/>
      <c r="Q161" s="8"/>
      <c r="R161" s="22"/>
    </row>
    <row r="162" spans="1:18" ht="15" customHeight="1" x14ac:dyDescent="0.25">
      <c r="A162" s="65" t="s">
        <v>28</v>
      </c>
      <c r="B162" s="20">
        <v>223</v>
      </c>
      <c r="C162" s="20">
        <v>221</v>
      </c>
      <c r="D162" s="20">
        <v>135</v>
      </c>
      <c r="E162" s="20">
        <v>135</v>
      </c>
      <c r="F162" s="20">
        <v>140</v>
      </c>
      <c r="G162" s="20">
        <v>141</v>
      </c>
      <c r="H162" s="20">
        <v>142</v>
      </c>
      <c r="I162" s="20">
        <v>143</v>
      </c>
      <c r="J162" s="20">
        <v>145</v>
      </c>
      <c r="K162" s="20">
        <v>140</v>
      </c>
      <c r="L162" s="20">
        <v>141</v>
      </c>
      <c r="M162" s="19">
        <f t="shared" si="23"/>
        <v>140</v>
      </c>
      <c r="N162" s="20">
        <f t="shared" si="20"/>
        <v>-83</v>
      </c>
      <c r="O162" s="21">
        <f t="shared" si="21"/>
        <v>-0.37219730941704038</v>
      </c>
      <c r="P162" s="22"/>
      <c r="Q162" s="47"/>
      <c r="R162" s="21"/>
    </row>
    <row r="163" spans="1:18" ht="15" customHeight="1" x14ac:dyDescent="0.25">
      <c r="A163" s="65" t="s">
        <v>46</v>
      </c>
      <c r="B163" s="20">
        <v>3557</v>
      </c>
      <c r="C163" s="20">
        <v>3549</v>
      </c>
      <c r="D163" s="20">
        <v>5735</v>
      </c>
      <c r="E163" s="20">
        <v>5797</v>
      </c>
      <c r="F163" s="20">
        <v>5885</v>
      </c>
      <c r="G163" s="20">
        <v>5965</v>
      </c>
      <c r="H163" s="20">
        <v>5987</v>
      </c>
      <c r="I163" s="20">
        <v>6024</v>
      </c>
      <c r="J163" s="20">
        <v>6106</v>
      </c>
      <c r="K163" s="20">
        <v>6170</v>
      </c>
      <c r="L163" s="20">
        <v>6260</v>
      </c>
      <c r="M163" s="19">
        <f t="shared" si="23"/>
        <v>6317</v>
      </c>
      <c r="N163" s="20">
        <f t="shared" si="20"/>
        <v>2760</v>
      </c>
      <c r="O163" s="21">
        <f t="shared" si="21"/>
        <v>0.77593477649704812</v>
      </c>
      <c r="P163" s="22"/>
      <c r="Q163" s="47"/>
      <c r="R163" s="21"/>
    </row>
    <row r="164" spans="1:18" ht="15" customHeight="1" x14ac:dyDescent="0.25">
      <c r="A164" s="65" t="s">
        <v>30</v>
      </c>
      <c r="B164" s="20">
        <v>1702</v>
      </c>
      <c r="C164" s="20">
        <v>1752</v>
      </c>
      <c r="D164" s="20">
        <v>1733</v>
      </c>
      <c r="E164" s="20">
        <v>1716</v>
      </c>
      <c r="F164" s="20">
        <v>1736</v>
      </c>
      <c r="G164" s="20">
        <v>1702</v>
      </c>
      <c r="H164" s="20">
        <v>1821</v>
      </c>
      <c r="I164" s="20">
        <v>1785</v>
      </c>
      <c r="J164" s="20">
        <v>1777</v>
      </c>
      <c r="K164" s="20">
        <v>1826</v>
      </c>
      <c r="L164" s="20">
        <v>1800</v>
      </c>
      <c r="M164" s="19">
        <f t="shared" si="23"/>
        <v>1931</v>
      </c>
      <c r="N164" s="20">
        <f t="shared" si="20"/>
        <v>229</v>
      </c>
      <c r="O164" s="21">
        <f t="shared" si="21"/>
        <v>0.1345475910693302</v>
      </c>
      <c r="P164" s="22"/>
      <c r="Q164" s="67" t="s">
        <v>31</v>
      </c>
      <c r="R164" s="67" t="s">
        <v>32</v>
      </c>
    </row>
    <row r="165" spans="1:18" ht="15" customHeight="1" x14ac:dyDescent="0.25">
      <c r="A165" s="65" t="s">
        <v>33</v>
      </c>
      <c r="B165" s="20">
        <v>5967</v>
      </c>
      <c r="C165" s="20">
        <v>6013</v>
      </c>
      <c r="D165" s="20">
        <v>6107</v>
      </c>
      <c r="E165" s="20">
        <v>6098</v>
      </c>
      <c r="F165" s="20">
        <v>6069</v>
      </c>
      <c r="G165" s="20">
        <v>6042</v>
      </c>
      <c r="H165" s="20">
        <v>5890</v>
      </c>
      <c r="I165" s="20">
        <v>5871</v>
      </c>
      <c r="J165" s="20">
        <v>5841</v>
      </c>
      <c r="K165" s="20">
        <v>5691</v>
      </c>
      <c r="L165" s="20">
        <v>5650</v>
      </c>
      <c r="M165" s="19">
        <f t="shared" si="23"/>
        <v>5523</v>
      </c>
      <c r="N165" s="20">
        <f t="shared" si="20"/>
        <v>-444</v>
      </c>
      <c r="O165" s="21">
        <f t="shared" si="21"/>
        <v>-7.4409250879839114E-2</v>
      </c>
      <c r="P165" s="22"/>
      <c r="Q165" s="68" t="s">
        <v>34</v>
      </c>
      <c r="R165" s="69" t="s">
        <v>23</v>
      </c>
    </row>
    <row r="166" spans="1:18" ht="15" customHeight="1" x14ac:dyDescent="0.25">
      <c r="A166" s="65" t="s">
        <v>35</v>
      </c>
      <c r="B166" s="20">
        <v>7669</v>
      </c>
      <c r="C166" s="20">
        <v>7765</v>
      </c>
      <c r="D166" s="20">
        <v>7840</v>
      </c>
      <c r="E166" s="20">
        <v>7814</v>
      </c>
      <c r="F166" s="20">
        <v>7805</v>
      </c>
      <c r="G166" s="20">
        <v>7744</v>
      </c>
      <c r="H166" s="20">
        <v>7711</v>
      </c>
      <c r="I166" s="20">
        <v>7656</v>
      </c>
      <c r="J166" s="20">
        <v>7618</v>
      </c>
      <c r="K166" s="20">
        <v>7517</v>
      </c>
      <c r="L166" s="20">
        <v>7450</v>
      </c>
      <c r="M166" s="19">
        <f t="shared" ref="M166" si="24">SUM(M164+M165)</f>
        <v>7454</v>
      </c>
      <c r="N166" s="20">
        <f t="shared" si="20"/>
        <v>-215</v>
      </c>
      <c r="O166" s="21">
        <f t="shared" si="21"/>
        <v>-2.8034945886034685E-2</v>
      </c>
      <c r="P166" s="22"/>
      <c r="Q166" s="30">
        <f>SUM(B171:M171)/12</f>
        <v>72.583333333333329</v>
      </c>
      <c r="R166" s="22">
        <f>M159/R158</f>
        <v>1.0008467400508043</v>
      </c>
    </row>
    <row r="167" spans="1:18" ht="15" customHeight="1" x14ac:dyDescent="0.25">
      <c r="A167" s="31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3"/>
      <c r="M167" s="33"/>
      <c r="N167" s="33"/>
      <c r="O167" s="33"/>
      <c r="Q167" s="47"/>
      <c r="R167" s="21"/>
    </row>
    <row r="168" spans="1:18" ht="15" customHeight="1" x14ac:dyDescent="0.25">
      <c r="A168" s="65" t="s">
        <v>36</v>
      </c>
      <c r="B168" s="20">
        <v>12944</v>
      </c>
      <c r="C168" s="20">
        <v>13039</v>
      </c>
      <c r="D168" s="20">
        <v>13147</v>
      </c>
      <c r="E168" s="20">
        <v>13157</v>
      </c>
      <c r="F168" s="20">
        <v>12886</v>
      </c>
      <c r="G168" s="20">
        <v>13149</v>
      </c>
      <c r="H168" s="20">
        <v>13018</v>
      </c>
      <c r="I168" s="20">
        <v>12992</v>
      </c>
      <c r="J168" s="20">
        <v>13118</v>
      </c>
      <c r="K168" s="20">
        <v>13098</v>
      </c>
      <c r="L168" s="20">
        <v>13044</v>
      </c>
      <c r="M168" s="19">
        <f t="shared" ref="M168:M169" si="25">M16+M35+M54+M73+M92+M111+M130+M149</f>
        <v>13127</v>
      </c>
      <c r="N168" s="20">
        <f>M168-B168</f>
        <v>183</v>
      </c>
      <c r="O168" s="21">
        <f>+N168/$B168</f>
        <v>1.4137824474660074E-2</v>
      </c>
      <c r="Q168" s="47"/>
      <c r="R168" s="21"/>
    </row>
    <row r="169" spans="1:18" ht="15" customHeight="1" x14ac:dyDescent="0.25">
      <c r="A169" s="65" t="s">
        <v>37</v>
      </c>
      <c r="B169" s="20">
        <v>4497</v>
      </c>
      <c r="C169" s="20">
        <v>4547</v>
      </c>
      <c r="D169" s="20">
        <v>4562</v>
      </c>
      <c r="E169" s="20">
        <v>4524</v>
      </c>
      <c r="F169" s="20">
        <v>4477</v>
      </c>
      <c r="G169" s="20">
        <v>4470</v>
      </c>
      <c r="H169" s="20">
        <v>4436</v>
      </c>
      <c r="I169" s="20">
        <v>4389</v>
      </c>
      <c r="J169" s="20">
        <v>4395</v>
      </c>
      <c r="K169" s="20">
        <v>4387</v>
      </c>
      <c r="L169" s="20">
        <v>4404</v>
      </c>
      <c r="M169" s="19">
        <f t="shared" si="25"/>
        <v>5113</v>
      </c>
      <c r="N169" s="25">
        <f>M169-B169</f>
        <v>616</v>
      </c>
      <c r="O169" s="21">
        <f>+N169/$B169</f>
        <v>0.13698020902824104</v>
      </c>
      <c r="Q169" s="47"/>
      <c r="R169" s="21"/>
    </row>
    <row r="170" spans="1:18" ht="15" customHeight="1" x14ac:dyDescent="0.25">
      <c r="A170" s="70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7"/>
      <c r="P170" s="22"/>
      <c r="Q170" s="25"/>
      <c r="R170" s="71" t="s">
        <v>38</v>
      </c>
    </row>
    <row r="171" spans="1:18" ht="15" customHeight="1" x14ac:dyDescent="0.25">
      <c r="A171" s="65" t="s">
        <v>39</v>
      </c>
      <c r="B171" s="20">
        <v>88</v>
      </c>
      <c r="C171" s="20">
        <v>87</v>
      </c>
      <c r="D171" s="20">
        <v>70</v>
      </c>
      <c r="E171" s="20">
        <v>79</v>
      </c>
      <c r="F171" s="20">
        <v>77</v>
      </c>
      <c r="G171" s="20">
        <v>77</v>
      </c>
      <c r="H171" s="20">
        <v>22</v>
      </c>
      <c r="I171" s="20">
        <v>42</v>
      </c>
      <c r="J171" s="20">
        <v>100</v>
      </c>
      <c r="K171" s="20">
        <v>74</v>
      </c>
      <c r="L171" s="20">
        <v>89</v>
      </c>
      <c r="M171" s="19">
        <f t="shared" ref="M171:M172" si="26">M19+M38+M57+M76+M95+M114+M133+M152</f>
        <v>66</v>
      </c>
      <c r="N171" s="20"/>
      <c r="O171" s="18"/>
      <c r="P171" s="20"/>
      <c r="Q171" s="67" t="s">
        <v>31</v>
      </c>
      <c r="R171" s="71" t="s">
        <v>40</v>
      </c>
    </row>
    <row r="172" spans="1:18" ht="15" customHeight="1" x14ac:dyDescent="0.25">
      <c r="A172" s="65" t="s">
        <v>41</v>
      </c>
      <c r="B172" s="20">
        <v>90</v>
      </c>
      <c r="C172" s="20">
        <v>41</v>
      </c>
      <c r="D172" s="20">
        <v>5</v>
      </c>
      <c r="E172" s="20">
        <v>2</v>
      </c>
      <c r="F172" s="20">
        <v>2</v>
      </c>
      <c r="G172" s="20">
        <v>3</v>
      </c>
      <c r="H172" s="20">
        <v>7</v>
      </c>
      <c r="I172" s="20">
        <v>5</v>
      </c>
      <c r="J172" s="20">
        <v>8</v>
      </c>
      <c r="K172" s="20">
        <v>6</v>
      </c>
      <c r="L172" s="20">
        <v>8</v>
      </c>
      <c r="M172" s="19">
        <f t="shared" si="26"/>
        <v>7</v>
      </c>
      <c r="N172" s="20"/>
      <c r="O172" s="72"/>
      <c r="P172" s="67"/>
      <c r="Q172" s="68" t="s">
        <v>42</v>
      </c>
      <c r="R172" s="69" t="s">
        <v>43</v>
      </c>
    </row>
    <row r="173" spans="1:18" ht="15" customHeight="1" x14ac:dyDescent="0.25">
      <c r="A173" s="65" t="s">
        <v>44</v>
      </c>
      <c r="B173" s="39">
        <v>1.789742051589682</v>
      </c>
      <c r="C173" s="39">
        <v>1.830441400304414</v>
      </c>
      <c r="D173" s="39">
        <v>1.9114241001564944</v>
      </c>
      <c r="E173" s="39">
        <v>1.8902665840049597</v>
      </c>
      <c r="F173" s="39">
        <v>1.8346432889963724</v>
      </c>
      <c r="G173" s="39">
        <v>1.7828267925641783</v>
      </c>
      <c r="H173" s="39">
        <v>1.7252489748096076</v>
      </c>
      <c r="I173" s="39">
        <v>1.7022325311684545</v>
      </c>
      <c r="J173" s="39">
        <v>1.6542056074766356</v>
      </c>
      <c r="K173" s="39">
        <v>1.5990446754706378</v>
      </c>
      <c r="L173" s="39">
        <v>1.5751324226373014</v>
      </c>
      <c r="M173" s="53">
        <f>+M165/M159</f>
        <v>1.5575296108291032</v>
      </c>
      <c r="N173" s="39"/>
      <c r="O173" s="21"/>
      <c r="P173" s="22"/>
      <c r="Q173" s="30">
        <f>SUM(B172:M172)/12</f>
        <v>15.333333333333334</v>
      </c>
      <c r="R173" s="41">
        <f>'[1]Vol. Rolling Retention Rate'!$B$24</f>
        <v>0.88900000000000001</v>
      </c>
    </row>
    <row r="174" spans="1:18" s="78" customFormat="1" ht="15" customHeight="1" x14ac:dyDescent="0.25">
      <c r="A174" s="73"/>
      <c r="B174" s="74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5"/>
      <c r="P174" s="76"/>
      <c r="Q174" s="77"/>
      <c r="R174" s="76"/>
    </row>
    <row r="175" spans="1:18" ht="15" customHeight="1" x14ac:dyDescent="0.25">
      <c r="A175" s="72" t="s">
        <v>58</v>
      </c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5"/>
      <c r="M175" s="5"/>
      <c r="R175" s="21"/>
    </row>
    <row r="176" spans="1:18" ht="15" customHeight="1" x14ac:dyDescent="0.25">
      <c r="A176" s="42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5"/>
      <c r="M176" s="5"/>
      <c r="R176" s="21"/>
    </row>
    <row r="177" spans="1:18" ht="45" x14ac:dyDescent="0.25">
      <c r="A177" s="10" t="s">
        <v>59</v>
      </c>
      <c r="B177" s="11" t="s">
        <v>5</v>
      </c>
      <c r="C177" s="11" t="s">
        <v>6</v>
      </c>
      <c r="D177" s="11" t="s">
        <v>7</v>
      </c>
      <c r="E177" s="11" t="s">
        <v>8</v>
      </c>
      <c r="F177" s="11" t="s">
        <v>9</v>
      </c>
      <c r="G177" s="11" t="s">
        <v>10</v>
      </c>
      <c r="H177" s="11" t="s">
        <v>11</v>
      </c>
      <c r="I177" s="11" t="s">
        <v>12</v>
      </c>
      <c r="J177" s="11" t="s">
        <v>13</v>
      </c>
      <c r="K177" s="11" t="s">
        <v>14</v>
      </c>
      <c r="L177" s="13" t="s">
        <v>15</v>
      </c>
      <c r="M177" s="13" t="str">
        <f>$M$4</f>
        <v>May 19</v>
      </c>
      <c r="N177" s="14" t="s">
        <v>17</v>
      </c>
      <c r="O177" s="15" t="s">
        <v>18</v>
      </c>
      <c r="P177" s="16"/>
      <c r="Q177" s="79" t="s">
        <v>19</v>
      </c>
      <c r="R177" s="80" t="s">
        <v>20</v>
      </c>
    </row>
    <row r="178" spans="1:18" ht="15" customHeight="1" x14ac:dyDescent="0.25">
      <c r="A178" s="1" t="s">
        <v>21</v>
      </c>
      <c r="B178" s="20">
        <v>643</v>
      </c>
      <c r="C178" s="20">
        <v>646</v>
      </c>
      <c r="D178" s="20">
        <v>660</v>
      </c>
      <c r="E178" s="20">
        <v>659</v>
      </c>
      <c r="F178" s="20">
        <v>692</v>
      </c>
      <c r="G178" s="20">
        <v>695</v>
      </c>
      <c r="H178" s="20">
        <v>689</v>
      </c>
      <c r="I178" s="20">
        <v>675</v>
      </c>
      <c r="J178" s="20">
        <v>688</v>
      </c>
      <c r="K178" s="20">
        <v>704</v>
      </c>
      <c r="L178" s="20">
        <v>692</v>
      </c>
      <c r="M178" s="19">
        <f>'[1]Summary Table'!$W$34</f>
        <v>689</v>
      </c>
      <c r="N178" s="20">
        <f t="shared" ref="N178:N187" si="27">M178-B178</f>
        <v>46</v>
      </c>
      <c r="O178" s="21">
        <f t="shared" ref="O178:O187" si="28">+N178/$B178</f>
        <v>7.1539657853810265E-2</v>
      </c>
      <c r="P178" s="22"/>
      <c r="Q178" s="81" t="s">
        <v>22</v>
      </c>
      <c r="R178" s="81" t="s">
        <v>23</v>
      </c>
    </row>
    <row r="179" spans="1:18" ht="15" customHeight="1" x14ac:dyDescent="0.25">
      <c r="A179" s="1" t="s">
        <v>24</v>
      </c>
      <c r="B179" s="20">
        <v>170</v>
      </c>
      <c r="C179" s="20">
        <v>173</v>
      </c>
      <c r="D179" s="20">
        <v>161</v>
      </c>
      <c r="E179" s="20">
        <v>177</v>
      </c>
      <c r="F179" s="20">
        <v>167</v>
      </c>
      <c r="G179" s="20">
        <v>192</v>
      </c>
      <c r="H179" s="20">
        <v>215</v>
      </c>
      <c r="I179" s="20">
        <v>236</v>
      </c>
      <c r="J179" s="20">
        <v>247</v>
      </c>
      <c r="K179" s="20">
        <v>239</v>
      </c>
      <c r="L179" s="20">
        <v>249</v>
      </c>
      <c r="M179" s="19">
        <f>'[1]Summary Table'!$Y$34</f>
        <v>257</v>
      </c>
      <c r="N179" s="20">
        <f t="shared" si="27"/>
        <v>87</v>
      </c>
      <c r="O179" s="21">
        <f t="shared" si="28"/>
        <v>0.5117647058823529</v>
      </c>
      <c r="P179" s="22"/>
      <c r="Q179" s="76">
        <f>1-M179/M180</f>
        <v>0.72832980972515848</v>
      </c>
      <c r="R179" s="82">
        <v>872</v>
      </c>
    </row>
    <row r="180" spans="1:18" ht="15" customHeight="1" x14ac:dyDescent="0.25">
      <c r="A180" s="1" t="s">
        <v>25</v>
      </c>
      <c r="B180" s="26">
        <v>813</v>
      </c>
      <c r="C180" s="26">
        <v>819</v>
      </c>
      <c r="D180" s="26">
        <v>821</v>
      </c>
      <c r="E180" s="26">
        <v>836</v>
      </c>
      <c r="F180" s="26">
        <v>859</v>
      </c>
      <c r="G180" s="26">
        <v>887</v>
      </c>
      <c r="H180" s="26">
        <v>904</v>
      </c>
      <c r="I180" s="26">
        <v>911</v>
      </c>
      <c r="J180" s="26">
        <v>935</v>
      </c>
      <c r="K180" s="26">
        <v>943</v>
      </c>
      <c r="L180" s="26">
        <v>941</v>
      </c>
      <c r="M180" s="19">
        <f>'[1]Summary Table'!$AE$34</f>
        <v>946</v>
      </c>
      <c r="N180" s="20">
        <f t="shared" si="27"/>
        <v>133</v>
      </c>
      <c r="O180" s="21">
        <f t="shared" si="28"/>
        <v>0.16359163591635917</v>
      </c>
      <c r="P180" s="22"/>
      <c r="Q180" s="83"/>
      <c r="R180" s="84"/>
    </row>
    <row r="181" spans="1:18" ht="15" customHeight="1" x14ac:dyDescent="0.25">
      <c r="A181" s="85" t="s">
        <v>26</v>
      </c>
      <c r="B181" s="26">
        <v>0</v>
      </c>
      <c r="C181" s="26">
        <v>4</v>
      </c>
      <c r="D181" s="26">
        <v>443</v>
      </c>
      <c r="E181" s="26">
        <v>442</v>
      </c>
      <c r="F181" s="26">
        <v>442</v>
      </c>
      <c r="G181" s="26">
        <v>442</v>
      </c>
      <c r="H181" s="26">
        <v>442</v>
      </c>
      <c r="I181" s="26">
        <v>442</v>
      </c>
      <c r="J181" s="26">
        <v>442</v>
      </c>
      <c r="K181" s="26">
        <v>457</v>
      </c>
      <c r="L181" s="26">
        <v>470</v>
      </c>
      <c r="M181" s="19">
        <f>'[1]Summary Table'!$AY$34</f>
        <v>478</v>
      </c>
      <c r="N181" s="20">
        <f t="shared" si="27"/>
        <v>478</v>
      </c>
      <c r="O181" s="21" t="str">
        <f>IF(B181=0,"0.0%",N181/B181)</f>
        <v>0.0%</v>
      </c>
      <c r="P181" s="22"/>
      <c r="Q181" s="8"/>
      <c r="R181" s="27"/>
    </row>
    <row r="182" spans="1:18" ht="15" customHeight="1" x14ac:dyDescent="0.25">
      <c r="A182" s="1" t="s">
        <v>27</v>
      </c>
      <c r="B182" s="26">
        <v>19</v>
      </c>
      <c r="C182" s="26">
        <v>21</v>
      </c>
      <c r="D182" s="26">
        <v>23</v>
      </c>
      <c r="E182" s="26">
        <v>29</v>
      </c>
      <c r="F182" s="26">
        <v>32</v>
      </c>
      <c r="G182" s="26">
        <v>37</v>
      </c>
      <c r="H182" s="26">
        <v>46</v>
      </c>
      <c r="I182" s="26">
        <v>46</v>
      </c>
      <c r="J182" s="26">
        <v>51</v>
      </c>
      <c r="K182" s="26">
        <v>44</v>
      </c>
      <c r="L182" s="26">
        <v>48</v>
      </c>
      <c r="M182" s="19">
        <f>'[1]Summary Table'!$BA$34</f>
        <v>55</v>
      </c>
      <c r="N182" s="20">
        <f t="shared" si="27"/>
        <v>36</v>
      </c>
      <c r="O182" s="21">
        <f t="shared" si="28"/>
        <v>1.8947368421052631</v>
      </c>
      <c r="P182" s="22"/>
      <c r="Q182" s="83"/>
      <c r="R182" s="84"/>
    </row>
    <row r="183" spans="1:18" ht="15" customHeight="1" x14ac:dyDescent="0.25">
      <c r="A183" s="1" t="s">
        <v>28</v>
      </c>
      <c r="B183" s="20">
        <v>118</v>
      </c>
      <c r="C183" s="20">
        <v>92</v>
      </c>
      <c r="D183" s="20">
        <v>92</v>
      </c>
      <c r="E183" s="20">
        <v>91</v>
      </c>
      <c r="F183" s="20">
        <v>91</v>
      </c>
      <c r="G183" s="20">
        <v>91</v>
      </c>
      <c r="H183" s="20">
        <v>90</v>
      </c>
      <c r="I183" s="20">
        <v>90</v>
      </c>
      <c r="J183" s="20">
        <v>91</v>
      </c>
      <c r="K183" s="20">
        <v>91</v>
      </c>
      <c r="L183" s="20">
        <v>84</v>
      </c>
      <c r="M183" s="19">
        <f>'[1]Summary Table'!$Z$34</f>
        <v>84</v>
      </c>
      <c r="N183" s="20">
        <f t="shared" si="27"/>
        <v>-34</v>
      </c>
      <c r="O183" s="21">
        <f t="shared" si="28"/>
        <v>-0.28813559322033899</v>
      </c>
      <c r="P183" s="22"/>
    </row>
    <row r="184" spans="1:18" ht="15" customHeight="1" x14ac:dyDescent="0.25">
      <c r="A184" s="1" t="s">
        <v>46</v>
      </c>
      <c r="B184" s="20">
        <v>931</v>
      </c>
      <c r="C184" s="20">
        <v>915</v>
      </c>
      <c r="D184" s="20">
        <v>1356</v>
      </c>
      <c r="E184" s="20">
        <v>1369</v>
      </c>
      <c r="F184" s="20">
        <v>1392</v>
      </c>
      <c r="G184" s="20">
        <v>1420</v>
      </c>
      <c r="H184" s="20">
        <v>1436</v>
      </c>
      <c r="I184" s="20">
        <v>1443</v>
      </c>
      <c r="J184" s="20">
        <v>1468</v>
      </c>
      <c r="K184" s="20">
        <v>1491</v>
      </c>
      <c r="L184" s="20">
        <v>1495</v>
      </c>
      <c r="M184" s="19">
        <f>'[1]Summary Table'!$AF$34</f>
        <v>1508</v>
      </c>
      <c r="N184" s="20">
        <f t="shared" si="27"/>
        <v>577</v>
      </c>
      <c r="O184" s="21">
        <f t="shared" si="28"/>
        <v>0.61976369495166483</v>
      </c>
      <c r="P184" s="22"/>
    </row>
    <row r="185" spans="1:18" ht="15" customHeight="1" x14ac:dyDescent="0.25">
      <c r="A185" s="1" t="s">
        <v>30</v>
      </c>
      <c r="B185" s="20">
        <v>413</v>
      </c>
      <c r="C185" s="20">
        <v>423</v>
      </c>
      <c r="D185" s="20">
        <v>394</v>
      </c>
      <c r="E185" s="20">
        <v>396</v>
      </c>
      <c r="F185" s="20">
        <v>350</v>
      </c>
      <c r="G185" s="20">
        <v>342</v>
      </c>
      <c r="H185" s="20">
        <v>376</v>
      </c>
      <c r="I185" s="20">
        <v>350</v>
      </c>
      <c r="J185" s="20">
        <v>337</v>
      </c>
      <c r="K185" s="20">
        <v>378</v>
      </c>
      <c r="L185" s="20">
        <v>439</v>
      </c>
      <c r="M185" s="19">
        <f>'[1]Summary Table'!$O$34</f>
        <v>429</v>
      </c>
      <c r="N185" s="20">
        <f t="shared" si="27"/>
        <v>16</v>
      </c>
      <c r="O185" s="21">
        <f t="shared" si="28"/>
        <v>3.8740920096852302E-2</v>
      </c>
      <c r="P185" s="22"/>
      <c r="Q185" s="8" t="s">
        <v>31</v>
      </c>
      <c r="R185" s="83" t="s">
        <v>32</v>
      </c>
    </row>
    <row r="186" spans="1:18" ht="15" customHeight="1" x14ac:dyDescent="0.25">
      <c r="A186" s="1" t="s">
        <v>33</v>
      </c>
      <c r="B186" s="20">
        <v>1357</v>
      </c>
      <c r="C186" s="20">
        <v>1344</v>
      </c>
      <c r="D186" s="20">
        <v>1374</v>
      </c>
      <c r="E186" s="20">
        <v>1365</v>
      </c>
      <c r="F186" s="20">
        <v>1436</v>
      </c>
      <c r="G186" s="20">
        <v>1436</v>
      </c>
      <c r="H186" s="20">
        <v>1386</v>
      </c>
      <c r="I186" s="20">
        <v>1382</v>
      </c>
      <c r="J186" s="20">
        <v>1420</v>
      </c>
      <c r="K186" s="20">
        <v>1443</v>
      </c>
      <c r="L186" s="20">
        <v>1409</v>
      </c>
      <c r="M186" s="19">
        <f>'[1]Summary Table'!$U$34</f>
        <v>1400</v>
      </c>
      <c r="N186" s="20">
        <f t="shared" si="27"/>
        <v>43</v>
      </c>
      <c r="O186" s="21">
        <f t="shared" si="28"/>
        <v>3.1687546057479733E-2</v>
      </c>
      <c r="P186" s="22"/>
      <c r="Q186" s="28" t="s">
        <v>34</v>
      </c>
      <c r="R186" s="86" t="s">
        <v>23</v>
      </c>
    </row>
    <row r="187" spans="1:18" ht="15" customHeight="1" x14ac:dyDescent="0.25">
      <c r="A187" s="1" t="s">
        <v>35</v>
      </c>
      <c r="B187" s="20">
        <v>1770</v>
      </c>
      <c r="C187" s="20">
        <v>1767</v>
      </c>
      <c r="D187" s="20">
        <v>1768</v>
      </c>
      <c r="E187" s="20">
        <v>1761</v>
      </c>
      <c r="F187" s="20">
        <v>1786</v>
      </c>
      <c r="G187" s="20">
        <v>1778</v>
      </c>
      <c r="H187" s="20">
        <v>1762</v>
      </c>
      <c r="I187" s="20">
        <v>1732</v>
      </c>
      <c r="J187" s="20">
        <v>1757</v>
      </c>
      <c r="K187" s="20">
        <v>1821</v>
      </c>
      <c r="L187" s="20">
        <v>1848</v>
      </c>
      <c r="M187" s="19">
        <f t="shared" ref="M187" si="29">SUM(M185:M186)</f>
        <v>1829</v>
      </c>
      <c r="N187" s="20">
        <f t="shared" si="27"/>
        <v>59</v>
      </c>
      <c r="O187" s="21">
        <f t="shared" si="28"/>
        <v>3.3333333333333333E-2</v>
      </c>
      <c r="P187" s="22"/>
      <c r="Q187" s="30">
        <f>SUM(B192:M192)/12</f>
        <v>17</v>
      </c>
      <c r="R187" s="22">
        <f>M180/R179</f>
        <v>1.084862385321101</v>
      </c>
    </row>
    <row r="188" spans="1:18" ht="15" customHeight="1" x14ac:dyDescent="0.25">
      <c r="A188" s="31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3"/>
      <c r="M188" s="33"/>
      <c r="N188" s="33"/>
      <c r="O188" s="33"/>
    </row>
    <row r="189" spans="1:18" ht="15" customHeight="1" x14ac:dyDescent="0.25">
      <c r="A189" s="1" t="s">
        <v>36</v>
      </c>
      <c r="B189" s="20">
        <v>2761</v>
      </c>
      <c r="C189" s="20">
        <v>2750</v>
      </c>
      <c r="D189" s="20">
        <v>2756</v>
      </c>
      <c r="E189" s="20">
        <v>2731</v>
      </c>
      <c r="F189" s="20">
        <v>2739</v>
      </c>
      <c r="G189" s="20">
        <v>2745</v>
      </c>
      <c r="H189" s="20">
        <v>2744</v>
      </c>
      <c r="I189" s="20">
        <v>2764</v>
      </c>
      <c r="J189" s="20">
        <v>2820</v>
      </c>
      <c r="K189" s="20">
        <v>2856</v>
      </c>
      <c r="L189" s="20">
        <v>2871</v>
      </c>
      <c r="M189" s="19">
        <f>'[1]Summary Table'!$BL$7</f>
        <v>2879</v>
      </c>
      <c r="N189" s="20">
        <f>M189-B189</f>
        <v>118</v>
      </c>
      <c r="O189" s="21">
        <f>+N189/$B189</f>
        <v>4.2738138355668233E-2</v>
      </c>
    </row>
    <row r="190" spans="1:18" ht="15" customHeight="1" x14ac:dyDescent="0.25">
      <c r="A190" s="1" t="s">
        <v>37</v>
      </c>
      <c r="B190" s="20">
        <v>1095</v>
      </c>
      <c r="C190" s="20">
        <v>1107</v>
      </c>
      <c r="D190" s="20">
        <v>1120</v>
      </c>
      <c r="E190" s="20">
        <v>1123</v>
      </c>
      <c r="F190" s="20">
        <v>1135</v>
      </c>
      <c r="G190" s="20">
        <v>1153</v>
      </c>
      <c r="H190" s="20">
        <v>1144</v>
      </c>
      <c r="I190" s="20">
        <v>1137</v>
      </c>
      <c r="J190" s="20">
        <v>1149</v>
      </c>
      <c r="K190" s="20">
        <v>1154</v>
      </c>
      <c r="L190" s="20">
        <v>1147</v>
      </c>
      <c r="M190" s="19">
        <f>'[1]Summary Table'!$BM$7</f>
        <v>1138</v>
      </c>
      <c r="N190" s="25">
        <f>M190-B190</f>
        <v>43</v>
      </c>
      <c r="O190" s="21">
        <f>+N190/$B190</f>
        <v>3.9269406392694065E-2</v>
      </c>
    </row>
    <row r="191" spans="1:18" ht="15" customHeight="1" x14ac:dyDescent="0.25">
      <c r="A191" s="35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7"/>
      <c r="P191" s="22"/>
      <c r="Q191" s="5"/>
      <c r="R191" s="38" t="s">
        <v>38</v>
      </c>
    </row>
    <row r="192" spans="1:18" ht="15" customHeight="1" x14ac:dyDescent="0.25">
      <c r="A192" s="1" t="s">
        <v>39</v>
      </c>
      <c r="B192" s="20">
        <v>12</v>
      </c>
      <c r="C192" s="20">
        <v>21</v>
      </c>
      <c r="D192" s="20">
        <v>24</v>
      </c>
      <c r="E192" s="20">
        <v>12</v>
      </c>
      <c r="F192" s="20">
        <v>22</v>
      </c>
      <c r="G192" s="20">
        <v>28</v>
      </c>
      <c r="H192" s="20">
        <v>15</v>
      </c>
      <c r="I192" s="20">
        <v>7</v>
      </c>
      <c r="J192" s="20">
        <v>23</v>
      </c>
      <c r="K192" s="20">
        <v>22</v>
      </c>
      <c r="L192" s="20">
        <v>11</v>
      </c>
      <c r="M192" s="19">
        <f>'[1]Summary Table'!$AB$34</f>
        <v>7</v>
      </c>
      <c r="N192" s="20"/>
      <c r="O192" s="47"/>
      <c r="P192" s="25"/>
      <c r="Q192" s="8" t="s">
        <v>31</v>
      </c>
      <c r="R192" s="38" t="s">
        <v>40</v>
      </c>
    </row>
    <row r="193" spans="1:18" ht="15" customHeight="1" x14ac:dyDescent="0.25">
      <c r="A193" s="1" t="s">
        <v>41</v>
      </c>
      <c r="B193" s="20">
        <v>12</v>
      </c>
      <c r="C193" s="20">
        <v>11</v>
      </c>
      <c r="D193" s="20">
        <v>0</v>
      </c>
      <c r="E193" s="20">
        <v>0</v>
      </c>
      <c r="F193" s="20">
        <v>0</v>
      </c>
      <c r="G193" s="20">
        <v>1</v>
      </c>
      <c r="H193" s="20">
        <v>0</v>
      </c>
      <c r="I193" s="20">
        <v>0</v>
      </c>
      <c r="J193" s="20">
        <v>0</v>
      </c>
      <c r="K193" s="20">
        <v>0</v>
      </c>
      <c r="L193" s="20">
        <v>1</v>
      </c>
      <c r="M193" s="19">
        <f>'[1]Summary Table'!$AC$34</f>
        <v>0</v>
      </c>
      <c r="N193" s="20"/>
      <c r="O193" s="48"/>
      <c r="P193" s="8"/>
      <c r="Q193" s="28" t="s">
        <v>42</v>
      </c>
      <c r="R193" s="29" t="s">
        <v>43</v>
      </c>
    </row>
    <row r="194" spans="1:18" ht="15" customHeight="1" x14ac:dyDescent="0.25">
      <c r="A194" s="1" t="s">
        <v>44</v>
      </c>
      <c r="B194" s="39">
        <v>1.6691266912669127</v>
      </c>
      <c r="C194" s="39">
        <v>1.641025641025641</v>
      </c>
      <c r="D194" s="39">
        <v>1.6735688185140074</v>
      </c>
      <c r="E194" s="39">
        <v>1.6327751196172249</v>
      </c>
      <c r="F194" s="39">
        <v>1.6717112922002328</v>
      </c>
      <c r="G194" s="39">
        <v>1.6189402480270576</v>
      </c>
      <c r="H194" s="39">
        <v>1.5331858407079646</v>
      </c>
      <c r="I194" s="39">
        <v>1.5170142700329308</v>
      </c>
      <c r="J194" s="39">
        <v>1.5080213903743316</v>
      </c>
      <c r="K194" s="39">
        <v>1.5206786850477201</v>
      </c>
      <c r="L194" s="39">
        <v>1.487778958554729</v>
      </c>
      <c r="M194" s="53">
        <f>'[1]Summary Table'!$BI$34</f>
        <v>1.4714587737843552</v>
      </c>
      <c r="N194" s="39"/>
      <c r="O194" s="21"/>
      <c r="P194" s="22"/>
      <c r="Q194" s="30">
        <f>SUM(B193:M193)/12</f>
        <v>2.0833333333333335</v>
      </c>
      <c r="R194" s="41">
        <f>'[1]Vol. Rolling Retention Rate'!$B$7</f>
        <v>0.88395904436860073</v>
      </c>
    </row>
    <row r="195" spans="1:18" ht="15" customHeight="1" x14ac:dyDescent="0.25">
      <c r="A195" s="42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5"/>
      <c r="M195" s="5"/>
      <c r="R195" s="21"/>
    </row>
    <row r="196" spans="1:18" ht="45" x14ac:dyDescent="0.25">
      <c r="A196" s="10" t="s">
        <v>60</v>
      </c>
      <c r="B196" s="11" t="s">
        <v>5</v>
      </c>
      <c r="C196" s="11" t="s">
        <v>6</v>
      </c>
      <c r="D196" s="11" t="s">
        <v>7</v>
      </c>
      <c r="E196" s="11" t="s">
        <v>8</v>
      </c>
      <c r="F196" s="11" t="s">
        <v>9</v>
      </c>
      <c r="G196" s="11" t="s">
        <v>10</v>
      </c>
      <c r="H196" s="11" t="s">
        <v>11</v>
      </c>
      <c r="I196" s="11" t="s">
        <v>12</v>
      </c>
      <c r="J196" s="11" t="s">
        <v>13</v>
      </c>
      <c r="K196" s="11" t="s">
        <v>14</v>
      </c>
      <c r="L196" s="13" t="s">
        <v>15</v>
      </c>
      <c r="M196" s="13" t="str">
        <f>$M$4</f>
        <v>May 19</v>
      </c>
      <c r="N196" s="14" t="s">
        <v>17</v>
      </c>
      <c r="O196" s="15" t="s">
        <v>18</v>
      </c>
      <c r="P196" s="16"/>
      <c r="Q196" s="16" t="s">
        <v>19</v>
      </c>
      <c r="R196" s="52" t="s">
        <v>20</v>
      </c>
    </row>
    <row r="197" spans="1:18" ht="15" customHeight="1" x14ac:dyDescent="0.25">
      <c r="A197" s="1" t="s">
        <v>21</v>
      </c>
      <c r="B197" s="20">
        <v>334</v>
      </c>
      <c r="C197" s="20">
        <v>348</v>
      </c>
      <c r="D197" s="20">
        <v>398</v>
      </c>
      <c r="E197" s="20">
        <v>354</v>
      </c>
      <c r="F197" s="20">
        <v>300</v>
      </c>
      <c r="G197" s="20">
        <v>306</v>
      </c>
      <c r="H197" s="20">
        <v>307</v>
      </c>
      <c r="I197" s="20">
        <v>310</v>
      </c>
      <c r="J197" s="20">
        <v>322</v>
      </c>
      <c r="K197" s="20">
        <v>336</v>
      </c>
      <c r="L197" s="20">
        <v>291</v>
      </c>
      <c r="M197" s="87">
        <f>'[1]Summary Table'!$W$47</f>
        <v>295</v>
      </c>
      <c r="N197" s="20">
        <f>M197-B197</f>
        <v>-39</v>
      </c>
      <c r="O197" s="21">
        <f>+N197/$B197</f>
        <v>-0.11676646706586827</v>
      </c>
      <c r="P197" s="22"/>
      <c r="Q197" s="23" t="s">
        <v>22</v>
      </c>
      <c r="R197" s="23" t="s">
        <v>23</v>
      </c>
    </row>
    <row r="198" spans="1:18" ht="15" customHeight="1" x14ac:dyDescent="0.25">
      <c r="A198" s="1" t="s">
        <v>24</v>
      </c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7"/>
      <c r="P198" s="22"/>
      <c r="Q198" s="76">
        <f>1-M198/M199</f>
        <v>1</v>
      </c>
      <c r="R198" s="25">
        <v>352</v>
      </c>
    </row>
    <row r="199" spans="1:18" ht="15" customHeight="1" x14ac:dyDescent="0.25">
      <c r="A199" s="1" t="s">
        <v>25</v>
      </c>
      <c r="B199" s="26">
        <v>334</v>
      </c>
      <c r="C199" s="26">
        <v>348</v>
      </c>
      <c r="D199" s="26">
        <v>398</v>
      </c>
      <c r="E199" s="26">
        <v>354</v>
      </c>
      <c r="F199" s="26">
        <v>300</v>
      </c>
      <c r="G199" s="26">
        <v>306</v>
      </c>
      <c r="H199" s="26">
        <v>307</v>
      </c>
      <c r="I199" s="26">
        <v>310</v>
      </c>
      <c r="J199" s="26">
        <v>322</v>
      </c>
      <c r="K199" s="26">
        <v>336</v>
      </c>
      <c r="L199" s="26">
        <v>291</v>
      </c>
      <c r="M199" s="19">
        <f>'[1]Summary Table'!$AE$47</f>
        <v>295</v>
      </c>
      <c r="N199" s="20">
        <f>M199-B199</f>
        <v>-39</v>
      </c>
      <c r="O199" s="21">
        <f>+N199/$B199</f>
        <v>-0.11676646706586827</v>
      </c>
      <c r="P199" s="22"/>
      <c r="Q199" s="8"/>
      <c r="R199" s="27"/>
    </row>
    <row r="200" spans="1:18" ht="15" customHeight="1" x14ac:dyDescent="0.25">
      <c r="A200" s="85" t="s">
        <v>26</v>
      </c>
      <c r="B200" s="88"/>
      <c r="C200" s="88"/>
      <c r="D200" s="88"/>
      <c r="E200" s="88"/>
      <c r="F200" s="88"/>
      <c r="G200" s="88"/>
      <c r="H200" s="88"/>
      <c r="I200" s="88"/>
      <c r="J200" s="88"/>
      <c r="K200" s="88"/>
      <c r="L200" s="88"/>
      <c r="M200" s="88"/>
      <c r="N200" s="36"/>
      <c r="O200" s="37"/>
      <c r="P200" s="22"/>
      <c r="Q200" s="8"/>
      <c r="R200" s="27"/>
    </row>
    <row r="201" spans="1:18" ht="15" customHeight="1" x14ac:dyDescent="0.25">
      <c r="A201" s="1" t="s">
        <v>27</v>
      </c>
      <c r="B201" s="88"/>
      <c r="C201" s="88"/>
      <c r="D201" s="88"/>
      <c r="E201" s="88"/>
      <c r="F201" s="88"/>
      <c r="G201" s="88"/>
      <c r="H201" s="88"/>
      <c r="I201" s="88"/>
      <c r="J201" s="88"/>
      <c r="K201" s="88"/>
      <c r="L201" s="88"/>
      <c r="M201" s="88"/>
      <c r="N201" s="36"/>
      <c r="O201" s="37"/>
      <c r="P201" s="22"/>
      <c r="Q201" s="8"/>
      <c r="R201" s="27"/>
    </row>
    <row r="202" spans="1:18" ht="15" customHeight="1" x14ac:dyDescent="0.25">
      <c r="A202" s="1" t="s">
        <v>28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7"/>
      <c r="P202" s="22"/>
    </row>
    <row r="203" spans="1:18" ht="15" customHeight="1" x14ac:dyDescent="0.25">
      <c r="A203" s="1" t="s">
        <v>46</v>
      </c>
      <c r="B203" s="20">
        <v>334</v>
      </c>
      <c r="C203" s="20">
        <v>348</v>
      </c>
      <c r="D203" s="20">
        <v>398</v>
      </c>
      <c r="E203" s="20">
        <v>354</v>
      </c>
      <c r="F203" s="20">
        <v>300</v>
      </c>
      <c r="G203" s="20">
        <v>306</v>
      </c>
      <c r="H203" s="20">
        <v>307</v>
      </c>
      <c r="I203" s="20">
        <v>310</v>
      </c>
      <c r="J203" s="20">
        <v>322</v>
      </c>
      <c r="K203" s="20">
        <v>336</v>
      </c>
      <c r="L203" s="20">
        <v>291</v>
      </c>
      <c r="M203" s="19">
        <f>M199</f>
        <v>295</v>
      </c>
      <c r="N203" s="20">
        <f>M203-B203</f>
        <v>-39</v>
      </c>
      <c r="O203" s="21">
        <f>+N203/$B203</f>
        <v>-0.11676646706586827</v>
      </c>
      <c r="P203" s="22"/>
    </row>
    <row r="204" spans="1:18" ht="15" customHeight="1" x14ac:dyDescent="0.25">
      <c r="A204" s="1" t="s">
        <v>30</v>
      </c>
      <c r="B204" s="20">
        <v>788</v>
      </c>
      <c r="C204" s="20">
        <v>794</v>
      </c>
      <c r="D204" s="20">
        <v>826</v>
      </c>
      <c r="E204" s="20">
        <v>675</v>
      </c>
      <c r="F204" s="20">
        <v>971</v>
      </c>
      <c r="G204" s="20">
        <v>995</v>
      </c>
      <c r="H204" s="20">
        <v>1047</v>
      </c>
      <c r="I204" s="20">
        <v>1020</v>
      </c>
      <c r="J204" s="20">
        <v>1005</v>
      </c>
      <c r="K204" s="20">
        <v>1031</v>
      </c>
      <c r="L204" s="20">
        <v>1037</v>
      </c>
      <c r="M204" s="19">
        <f>'[1]Summary Table'!$O$47</f>
        <v>1035</v>
      </c>
      <c r="N204" s="20">
        <f>M204-B204</f>
        <v>247</v>
      </c>
      <c r="O204" s="21">
        <f>+N204/$B204</f>
        <v>0.31345177664974622</v>
      </c>
      <c r="P204" s="22"/>
      <c r="Q204" s="8" t="s">
        <v>31</v>
      </c>
      <c r="R204" s="8" t="s">
        <v>32</v>
      </c>
    </row>
    <row r="205" spans="1:18" ht="15" customHeight="1" x14ac:dyDescent="0.25">
      <c r="A205" s="1" t="s">
        <v>33</v>
      </c>
      <c r="B205" s="20">
        <v>498</v>
      </c>
      <c r="C205" s="20">
        <v>488</v>
      </c>
      <c r="D205" s="20">
        <v>432</v>
      </c>
      <c r="E205" s="20">
        <v>381</v>
      </c>
      <c r="F205" s="20">
        <v>376</v>
      </c>
      <c r="G205" s="20">
        <v>440</v>
      </c>
      <c r="H205" s="20">
        <v>358</v>
      </c>
      <c r="I205" s="20">
        <v>436</v>
      </c>
      <c r="J205" s="20">
        <v>398</v>
      </c>
      <c r="K205" s="20">
        <v>485</v>
      </c>
      <c r="L205" s="20">
        <v>462</v>
      </c>
      <c r="M205" s="19">
        <f>'[1]Summary Table'!$U$47</f>
        <v>463</v>
      </c>
      <c r="N205" s="20">
        <f>M205-B205</f>
        <v>-35</v>
      </c>
      <c r="O205" s="21">
        <f>+N205/$B205</f>
        <v>-7.0281124497991967E-2</v>
      </c>
      <c r="P205" s="22"/>
      <c r="Q205" s="28" t="s">
        <v>34</v>
      </c>
      <c r="R205" s="29" t="s">
        <v>23</v>
      </c>
    </row>
    <row r="206" spans="1:18" ht="15" customHeight="1" x14ac:dyDescent="0.25">
      <c r="A206" s="1" t="s">
        <v>35</v>
      </c>
      <c r="B206" s="20">
        <v>1286</v>
      </c>
      <c r="C206" s="20">
        <v>1282</v>
      </c>
      <c r="D206" s="20">
        <v>1258</v>
      </c>
      <c r="E206" s="20">
        <v>1056</v>
      </c>
      <c r="F206" s="20">
        <v>1347</v>
      </c>
      <c r="G206" s="20">
        <v>1435</v>
      </c>
      <c r="H206" s="20">
        <v>1405</v>
      </c>
      <c r="I206" s="20">
        <v>1456</v>
      </c>
      <c r="J206" s="20">
        <v>1403</v>
      </c>
      <c r="K206" s="20">
        <v>1516</v>
      </c>
      <c r="L206" s="20">
        <v>1499</v>
      </c>
      <c r="M206" s="19">
        <f t="shared" ref="M206" si="30">SUM(M204:M205)</f>
        <v>1498</v>
      </c>
      <c r="N206" s="20">
        <f>M206-B206</f>
        <v>212</v>
      </c>
      <c r="O206" s="21">
        <f>+N206/$B206</f>
        <v>0.16485225505443235</v>
      </c>
      <c r="P206" s="22"/>
      <c r="Q206" s="30" t="s">
        <v>61</v>
      </c>
      <c r="R206" s="22">
        <f>M199/R198</f>
        <v>0.83806818181818177</v>
      </c>
    </row>
    <row r="207" spans="1:18" ht="15" customHeight="1" x14ac:dyDescent="0.25">
      <c r="A207" s="31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3"/>
      <c r="M207" s="33"/>
      <c r="N207" s="33"/>
      <c r="O207" s="33"/>
    </row>
    <row r="208" spans="1:18" ht="15" customHeight="1" x14ac:dyDescent="0.25">
      <c r="A208" s="1" t="s">
        <v>36</v>
      </c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36"/>
      <c r="M208" s="36"/>
      <c r="N208" s="36"/>
      <c r="O208" s="37"/>
    </row>
    <row r="209" spans="1:18" ht="15" customHeight="1" x14ac:dyDescent="0.25">
      <c r="A209" s="1" t="s">
        <v>37</v>
      </c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36"/>
      <c r="M209" s="36"/>
      <c r="N209" s="90"/>
      <c r="O209" s="37"/>
    </row>
    <row r="210" spans="1:18" ht="15" customHeight="1" x14ac:dyDescent="0.25">
      <c r="A210" s="35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7"/>
      <c r="P210" s="22"/>
      <c r="Q210" s="5"/>
      <c r="R210" s="38" t="s">
        <v>38</v>
      </c>
    </row>
    <row r="211" spans="1:18" ht="15" customHeight="1" x14ac:dyDescent="0.25">
      <c r="A211" s="1" t="s">
        <v>39</v>
      </c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90"/>
      <c r="P211" s="25"/>
      <c r="Q211" s="8" t="s">
        <v>31</v>
      </c>
      <c r="R211" s="38" t="s">
        <v>40</v>
      </c>
    </row>
    <row r="212" spans="1:18" ht="15" customHeight="1" x14ac:dyDescent="0.25">
      <c r="A212" s="1" t="s">
        <v>41</v>
      </c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91"/>
      <c r="P212" s="8"/>
      <c r="Q212" s="28" t="s">
        <v>42</v>
      </c>
      <c r="R212" s="29" t="s">
        <v>43</v>
      </c>
    </row>
    <row r="213" spans="1:18" ht="15" customHeight="1" x14ac:dyDescent="0.25">
      <c r="A213" s="1" t="s">
        <v>44</v>
      </c>
      <c r="B213" s="39">
        <v>1.4910179640718564</v>
      </c>
      <c r="C213" s="39">
        <v>1.4022988505747127</v>
      </c>
      <c r="D213" s="39">
        <v>1.085427135678392</v>
      </c>
      <c r="E213" s="39">
        <v>1.076271186440678</v>
      </c>
      <c r="F213" s="39">
        <v>1.2533333333333334</v>
      </c>
      <c r="G213" s="39">
        <v>1.4379084967320261</v>
      </c>
      <c r="H213" s="39">
        <v>1.1661237785016287</v>
      </c>
      <c r="I213" s="39">
        <v>1.4064516129032258</v>
      </c>
      <c r="J213" s="39">
        <v>1.2360248447204969</v>
      </c>
      <c r="K213" s="39">
        <v>1.4434523809523809</v>
      </c>
      <c r="L213" s="39">
        <v>1.5876288659793814</v>
      </c>
      <c r="M213" s="53">
        <f>'[1]Summary Table'!$BI$47</f>
        <v>1.5694915254237287</v>
      </c>
      <c r="N213" s="39"/>
      <c r="O213" s="21"/>
      <c r="P213" s="22"/>
      <c r="Q213" s="30" t="s">
        <v>61</v>
      </c>
      <c r="R213" s="41" t="s">
        <v>61</v>
      </c>
    </row>
    <row r="214" spans="1:18" ht="15" customHeight="1" x14ac:dyDescent="0.25">
      <c r="A214" s="1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21"/>
      <c r="P214" s="22"/>
      <c r="Q214" s="30"/>
      <c r="R214" s="22"/>
    </row>
    <row r="215" spans="1:18" ht="45" x14ac:dyDescent="0.25">
      <c r="A215" s="10" t="s">
        <v>62</v>
      </c>
      <c r="B215" s="11" t="s">
        <v>5</v>
      </c>
      <c r="C215" s="11" t="s">
        <v>6</v>
      </c>
      <c r="D215" s="11" t="s">
        <v>7</v>
      </c>
      <c r="E215" s="11" t="s">
        <v>8</v>
      </c>
      <c r="F215" s="11" t="s">
        <v>9</v>
      </c>
      <c r="G215" s="11" t="s">
        <v>10</v>
      </c>
      <c r="H215" s="11" t="s">
        <v>11</v>
      </c>
      <c r="I215" s="11" t="s">
        <v>12</v>
      </c>
      <c r="J215" s="11" t="s">
        <v>13</v>
      </c>
      <c r="K215" s="11" t="s">
        <v>14</v>
      </c>
      <c r="L215" s="13" t="s">
        <v>15</v>
      </c>
      <c r="M215" s="13" t="str">
        <f>$M$4</f>
        <v>May 19</v>
      </c>
      <c r="N215" s="14" t="s">
        <v>17</v>
      </c>
      <c r="O215" s="15" t="s">
        <v>18</v>
      </c>
      <c r="P215" s="16"/>
      <c r="Q215" s="16" t="s">
        <v>19</v>
      </c>
      <c r="R215" s="52" t="s">
        <v>20</v>
      </c>
    </row>
    <row r="216" spans="1:18" ht="15" customHeight="1" x14ac:dyDescent="0.25">
      <c r="A216" s="1" t="s">
        <v>21</v>
      </c>
      <c r="B216" s="20">
        <v>113</v>
      </c>
      <c r="C216" s="20">
        <v>112</v>
      </c>
      <c r="D216" s="20">
        <v>105</v>
      </c>
      <c r="E216" s="20">
        <v>108</v>
      </c>
      <c r="F216" s="20">
        <v>106</v>
      </c>
      <c r="G216" s="20">
        <v>107</v>
      </c>
      <c r="H216" s="20">
        <v>103</v>
      </c>
      <c r="I216" s="20">
        <v>107</v>
      </c>
      <c r="J216" s="20">
        <v>101</v>
      </c>
      <c r="K216" s="20">
        <v>100</v>
      </c>
      <c r="L216" s="20">
        <v>99</v>
      </c>
      <c r="M216" s="19">
        <f>'[1]Summary Table'!$W$48</f>
        <v>97</v>
      </c>
      <c r="N216" s="20">
        <f t="shared" ref="N216:N225" si="31">M216-B216</f>
        <v>-16</v>
      </c>
      <c r="O216" s="21">
        <f t="shared" ref="O216:O225" si="32">+N216/$B216</f>
        <v>-0.1415929203539823</v>
      </c>
      <c r="P216" s="22"/>
      <c r="Q216" s="23" t="s">
        <v>22</v>
      </c>
      <c r="R216" s="23" t="s">
        <v>23</v>
      </c>
    </row>
    <row r="217" spans="1:18" ht="15" customHeight="1" x14ac:dyDescent="0.25">
      <c r="A217" s="1" t="s">
        <v>24</v>
      </c>
      <c r="B217" s="20">
        <v>92</v>
      </c>
      <c r="C217" s="20">
        <v>96</v>
      </c>
      <c r="D217" s="20">
        <v>100</v>
      </c>
      <c r="E217" s="20">
        <v>95</v>
      </c>
      <c r="F217" s="20">
        <v>98</v>
      </c>
      <c r="G217" s="20">
        <v>101</v>
      </c>
      <c r="H217" s="20">
        <v>105</v>
      </c>
      <c r="I217" s="20">
        <v>107</v>
      </c>
      <c r="J217" s="20">
        <v>118</v>
      </c>
      <c r="K217" s="20">
        <v>104</v>
      </c>
      <c r="L217" s="20">
        <v>90</v>
      </c>
      <c r="M217" s="19">
        <f>'[1]Summary Table'!$Y$49</f>
        <v>86</v>
      </c>
      <c r="N217" s="20">
        <f t="shared" si="31"/>
        <v>-6</v>
      </c>
      <c r="O217" s="21">
        <f t="shared" si="32"/>
        <v>-6.5217391304347824E-2</v>
      </c>
      <c r="P217" s="22"/>
      <c r="Q217" s="22">
        <f>1-M217/M218</f>
        <v>0.53005464480874309</v>
      </c>
      <c r="R217" s="25">
        <v>210</v>
      </c>
    </row>
    <row r="218" spans="1:18" ht="15" customHeight="1" x14ac:dyDescent="0.25">
      <c r="A218" s="1" t="s">
        <v>25</v>
      </c>
      <c r="B218" s="26">
        <v>205</v>
      </c>
      <c r="C218" s="26">
        <v>208</v>
      </c>
      <c r="D218" s="26">
        <v>205</v>
      </c>
      <c r="E218" s="26">
        <v>203</v>
      </c>
      <c r="F218" s="26">
        <v>204</v>
      </c>
      <c r="G218" s="26">
        <v>208</v>
      </c>
      <c r="H218" s="26">
        <v>208</v>
      </c>
      <c r="I218" s="26">
        <v>214</v>
      </c>
      <c r="J218" s="26">
        <v>219</v>
      </c>
      <c r="K218" s="26">
        <v>204</v>
      </c>
      <c r="L218" s="26">
        <v>189</v>
      </c>
      <c r="M218" s="19">
        <f>'[1]Summary Table'!$AE$48</f>
        <v>183</v>
      </c>
      <c r="N218" s="20">
        <f t="shared" si="31"/>
        <v>-22</v>
      </c>
      <c r="O218" s="21">
        <f t="shared" si="32"/>
        <v>-0.10731707317073171</v>
      </c>
      <c r="P218" s="22"/>
      <c r="Q218" s="8"/>
      <c r="R218" s="27"/>
    </row>
    <row r="219" spans="1:18" ht="15" customHeight="1" x14ac:dyDescent="0.25">
      <c r="A219" s="85" t="s">
        <v>26</v>
      </c>
      <c r="B219" s="26">
        <v>0</v>
      </c>
      <c r="C219" s="26">
        <v>0</v>
      </c>
      <c r="D219" s="26">
        <v>96</v>
      </c>
      <c r="E219" s="26">
        <v>96</v>
      </c>
      <c r="F219" s="26">
        <v>96</v>
      </c>
      <c r="G219" s="26">
        <v>95</v>
      </c>
      <c r="H219" s="26">
        <v>95</v>
      </c>
      <c r="I219" s="26">
        <v>95</v>
      </c>
      <c r="J219" s="26">
        <v>94</v>
      </c>
      <c r="K219" s="26">
        <v>112</v>
      </c>
      <c r="L219" s="26">
        <v>129</v>
      </c>
      <c r="M219" s="19">
        <f>'[1]Summary Table'!$AY$49</f>
        <v>136</v>
      </c>
      <c r="N219" s="20">
        <f t="shared" si="31"/>
        <v>136</v>
      </c>
      <c r="O219" s="21" t="str">
        <f>IF(B219=0,"0.0%",N219/B219)</f>
        <v>0.0%</v>
      </c>
      <c r="P219" s="22"/>
      <c r="Q219" s="8"/>
      <c r="R219" s="27"/>
    </row>
    <row r="220" spans="1:18" ht="15" customHeight="1" x14ac:dyDescent="0.25">
      <c r="A220" s="1" t="s">
        <v>27</v>
      </c>
      <c r="B220" s="26">
        <v>31</v>
      </c>
      <c r="C220" s="26">
        <v>31</v>
      </c>
      <c r="D220" s="26">
        <v>39</v>
      </c>
      <c r="E220" s="26">
        <v>42</v>
      </c>
      <c r="F220" s="26">
        <v>44</v>
      </c>
      <c r="G220" s="26">
        <v>48</v>
      </c>
      <c r="H220" s="26">
        <v>52</v>
      </c>
      <c r="I220" s="26">
        <v>56</v>
      </c>
      <c r="J220" s="26">
        <v>41</v>
      </c>
      <c r="K220" s="26">
        <v>49</v>
      </c>
      <c r="L220" s="26">
        <v>41</v>
      </c>
      <c r="M220" s="19">
        <f>'[1]Summary Table'!$BA$49</f>
        <v>35</v>
      </c>
      <c r="N220" s="20">
        <f t="shared" si="31"/>
        <v>4</v>
      </c>
      <c r="O220" s="21">
        <f t="shared" si="32"/>
        <v>0.12903225806451613</v>
      </c>
      <c r="P220" s="22"/>
      <c r="Q220" s="8"/>
      <c r="R220" s="27"/>
    </row>
    <row r="221" spans="1:18" ht="15" customHeight="1" x14ac:dyDescent="0.25">
      <c r="A221" s="1" t="s">
        <v>28</v>
      </c>
      <c r="B221" s="20">
        <v>10</v>
      </c>
      <c r="C221" s="20">
        <v>10</v>
      </c>
      <c r="D221" s="20">
        <v>10</v>
      </c>
      <c r="E221" s="20">
        <v>10</v>
      </c>
      <c r="F221" s="20">
        <v>10</v>
      </c>
      <c r="G221" s="20">
        <v>10</v>
      </c>
      <c r="H221" s="20">
        <v>10</v>
      </c>
      <c r="I221" s="20">
        <v>9</v>
      </c>
      <c r="J221" s="20">
        <v>9</v>
      </c>
      <c r="K221" s="20">
        <v>9</v>
      </c>
      <c r="L221" s="20">
        <v>9</v>
      </c>
      <c r="M221" s="19">
        <f>'[1]Summary Table'!$Z$49</f>
        <v>10</v>
      </c>
      <c r="N221" s="20">
        <f t="shared" si="31"/>
        <v>0</v>
      </c>
      <c r="O221" s="21">
        <f t="shared" si="32"/>
        <v>0</v>
      </c>
      <c r="P221" s="22"/>
    </row>
    <row r="222" spans="1:18" ht="15" customHeight="1" x14ac:dyDescent="0.25">
      <c r="A222" s="1" t="s">
        <v>46</v>
      </c>
      <c r="B222" s="20">
        <v>215</v>
      </c>
      <c r="C222" s="20">
        <v>218</v>
      </c>
      <c r="D222" s="20">
        <v>311</v>
      </c>
      <c r="E222" s="20">
        <v>309</v>
      </c>
      <c r="F222" s="20">
        <v>310</v>
      </c>
      <c r="G222" s="20">
        <v>313</v>
      </c>
      <c r="H222" s="20">
        <v>313</v>
      </c>
      <c r="I222" s="20">
        <v>318</v>
      </c>
      <c r="J222" s="20">
        <v>322</v>
      </c>
      <c r="K222" s="20">
        <v>325</v>
      </c>
      <c r="L222" s="20">
        <v>327</v>
      </c>
      <c r="M222" s="19">
        <f>'[1]Summary Table'!$AF$48</f>
        <v>329</v>
      </c>
      <c r="N222" s="20">
        <f t="shared" si="31"/>
        <v>114</v>
      </c>
      <c r="O222" s="21">
        <f t="shared" si="32"/>
        <v>0.53023255813953485</v>
      </c>
      <c r="P222" s="22"/>
    </row>
    <row r="223" spans="1:18" ht="15" customHeight="1" x14ac:dyDescent="0.25">
      <c r="A223" s="1" t="s">
        <v>30</v>
      </c>
      <c r="B223" s="20">
        <v>77</v>
      </c>
      <c r="C223" s="20">
        <v>77</v>
      </c>
      <c r="D223" s="20">
        <v>85</v>
      </c>
      <c r="E223" s="20">
        <v>90</v>
      </c>
      <c r="F223" s="20">
        <v>89</v>
      </c>
      <c r="G223" s="20">
        <v>87</v>
      </c>
      <c r="H223" s="20">
        <v>94</v>
      </c>
      <c r="I223" s="20">
        <v>86</v>
      </c>
      <c r="J223" s="20">
        <v>101</v>
      </c>
      <c r="K223" s="20">
        <v>103</v>
      </c>
      <c r="L223" s="20">
        <v>113</v>
      </c>
      <c r="M223" s="19">
        <f>'[1]Summary Table'!$O$48</f>
        <v>121</v>
      </c>
      <c r="N223" s="20">
        <f t="shared" si="31"/>
        <v>44</v>
      </c>
      <c r="O223" s="21">
        <f t="shared" si="32"/>
        <v>0.5714285714285714</v>
      </c>
      <c r="P223" s="22"/>
      <c r="Q223" s="8" t="s">
        <v>31</v>
      </c>
      <c r="R223" s="8" t="s">
        <v>32</v>
      </c>
    </row>
    <row r="224" spans="1:18" ht="15" customHeight="1" x14ac:dyDescent="0.25">
      <c r="A224" s="1" t="s">
        <v>33</v>
      </c>
      <c r="B224" s="20">
        <v>211</v>
      </c>
      <c r="C224" s="20">
        <v>207</v>
      </c>
      <c r="D224" s="20">
        <v>207</v>
      </c>
      <c r="E224" s="20">
        <v>212</v>
      </c>
      <c r="F224" s="20">
        <v>214</v>
      </c>
      <c r="G224" s="20">
        <v>207</v>
      </c>
      <c r="H224" s="20">
        <v>191</v>
      </c>
      <c r="I224" s="20">
        <v>198</v>
      </c>
      <c r="J224" s="20">
        <v>203</v>
      </c>
      <c r="K224" s="20">
        <v>197</v>
      </c>
      <c r="L224" s="20">
        <v>196</v>
      </c>
      <c r="M224" s="19">
        <f>'[1]Summary Table'!$U$48</f>
        <v>188</v>
      </c>
      <c r="N224" s="20">
        <f t="shared" si="31"/>
        <v>-23</v>
      </c>
      <c r="O224" s="21">
        <f t="shared" si="32"/>
        <v>-0.10900473933649289</v>
      </c>
      <c r="P224" s="22"/>
      <c r="Q224" s="28" t="s">
        <v>34</v>
      </c>
      <c r="R224" s="29" t="s">
        <v>23</v>
      </c>
    </row>
    <row r="225" spans="1:18" ht="15" customHeight="1" x14ac:dyDescent="0.25">
      <c r="A225" s="1" t="s">
        <v>35</v>
      </c>
      <c r="B225" s="20">
        <v>288</v>
      </c>
      <c r="C225" s="20">
        <v>284</v>
      </c>
      <c r="D225" s="20">
        <v>292</v>
      </c>
      <c r="E225" s="20">
        <v>302</v>
      </c>
      <c r="F225" s="20">
        <v>303</v>
      </c>
      <c r="G225" s="20">
        <v>294</v>
      </c>
      <c r="H225" s="20">
        <v>285</v>
      </c>
      <c r="I225" s="20">
        <v>284</v>
      </c>
      <c r="J225" s="20">
        <v>304</v>
      </c>
      <c r="K225" s="20">
        <v>300</v>
      </c>
      <c r="L225" s="20">
        <v>309</v>
      </c>
      <c r="M225" s="19">
        <f>'[1]Summary Table'!$V$48</f>
        <v>309</v>
      </c>
      <c r="N225" s="20">
        <f t="shared" si="31"/>
        <v>21</v>
      </c>
      <c r="O225" s="21">
        <f t="shared" si="32"/>
        <v>7.2916666666666671E-2</v>
      </c>
      <c r="P225" s="22"/>
      <c r="Q225" s="30">
        <f>SUM(B230:M230)/12</f>
        <v>2.5833333333333335</v>
      </c>
      <c r="R225" s="22">
        <f>M218/R217</f>
        <v>0.87142857142857144</v>
      </c>
    </row>
    <row r="226" spans="1:18" ht="15" customHeight="1" x14ac:dyDescent="0.25">
      <c r="A226" s="31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3"/>
      <c r="M226" s="33"/>
      <c r="N226" s="33"/>
      <c r="O226" s="33"/>
    </row>
    <row r="227" spans="1:18" ht="15" customHeight="1" x14ac:dyDescent="0.25">
      <c r="A227" s="1" t="s">
        <v>36</v>
      </c>
      <c r="B227" s="20">
        <v>474</v>
      </c>
      <c r="C227" s="20">
        <v>465</v>
      </c>
      <c r="D227" s="20">
        <v>470</v>
      </c>
      <c r="E227" s="20">
        <v>476</v>
      </c>
      <c r="F227" s="20">
        <v>482</v>
      </c>
      <c r="G227" s="20">
        <v>480</v>
      </c>
      <c r="H227" s="20">
        <v>481</v>
      </c>
      <c r="I227" s="20">
        <v>488</v>
      </c>
      <c r="J227" s="20">
        <v>495</v>
      </c>
      <c r="K227" s="20">
        <v>493</v>
      </c>
      <c r="L227" s="20">
        <v>491</v>
      </c>
      <c r="M227" s="19">
        <f>'[1]Summary Table'!$BL$10</f>
        <v>520</v>
      </c>
      <c r="N227" s="20">
        <f>M227-B227</f>
        <v>46</v>
      </c>
      <c r="O227" s="21">
        <f>+N227/$B227</f>
        <v>9.7046413502109699E-2</v>
      </c>
    </row>
    <row r="228" spans="1:18" ht="15" customHeight="1" x14ac:dyDescent="0.25">
      <c r="A228" s="1" t="s">
        <v>37</v>
      </c>
      <c r="B228" s="20">
        <v>248</v>
      </c>
      <c r="C228" s="20">
        <v>248</v>
      </c>
      <c r="D228" s="20">
        <v>245</v>
      </c>
      <c r="E228" s="20">
        <v>246</v>
      </c>
      <c r="F228" s="20">
        <v>241</v>
      </c>
      <c r="G228" s="20">
        <v>241</v>
      </c>
      <c r="H228" s="20">
        <v>239</v>
      </c>
      <c r="I228" s="20">
        <v>241</v>
      </c>
      <c r="J228" s="20">
        <v>243</v>
      </c>
      <c r="K228" s="20">
        <v>244</v>
      </c>
      <c r="L228" s="20">
        <v>244</v>
      </c>
      <c r="M228" s="19">
        <f>'[1]Summary Table'!$BM$10</f>
        <v>245</v>
      </c>
      <c r="N228" s="25">
        <f>M228-B228</f>
        <v>-3</v>
      </c>
      <c r="O228" s="21">
        <f>+N228/$B228</f>
        <v>-1.2096774193548387E-2</v>
      </c>
    </row>
    <row r="229" spans="1:18" ht="15" customHeight="1" x14ac:dyDescent="0.25">
      <c r="A229" s="35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7"/>
      <c r="P229" s="22"/>
      <c r="Q229" s="5"/>
      <c r="R229" s="38" t="s">
        <v>50</v>
      </c>
    </row>
    <row r="230" spans="1:18" ht="15" customHeight="1" x14ac:dyDescent="0.25">
      <c r="A230" s="1" t="s">
        <v>39</v>
      </c>
      <c r="B230" s="20">
        <v>2</v>
      </c>
      <c r="C230" s="20">
        <v>5</v>
      </c>
      <c r="D230" s="20">
        <v>2</v>
      </c>
      <c r="E230" s="20">
        <v>1</v>
      </c>
      <c r="F230" s="20">
        <v>1</v>
      </c>
      <c r="G230" s="20">
        <v>4</v>
      </c>
      <c r="H230" s="20">
        <v>0</v>
      </c>
      <c r="I230" s="20">
        <v>4</v>
      </c>
      <c r="J230" s="20">
        <v>5</v>
      </c>
      <c r="K230" s="20">
        <v>3</v>
      </c>
      <c r="L230" s="20">
        <v>2</v>
      </c>
      <c r="M230" s="19">
        <f>'[1]Summary Table'!$AB$49</f>
        <v>2</v>
      </c>
      <c r="N230" s="20"/>
      <c r="O230" s="47"/>
      <c r="P230" s="25"/>
      <c r="Q230" s="8" t="s">
        <v>31</v>
      </c>
      <c r="R230" s="38" t="s">
        <v>40</v>
      </c>
    </row>
    <row r="231" spans="1:18" ht="15" customHeight="1" x14ac:dyDescent="0.25">
      <c r="A231" s="1" t="s">
        <v>41</v>
      </c>
      <c r="B231" s="20">
        <v>2</v>
      </c>
      <c r="C231" s="20">
        <v>5</v>
      </c>
      <c r="D231" s="20">
        <v>3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19">
        <f>'[1]Summary Table'!$AC$49</f>
        <v>0</v>
      </c>
      <c r="N231" s="20"/>
      <c r="O231" s="48"/>
      <c r="P231" s="8"/>
      <c r="Q231" s="28" t="s">
        <v>42</v>
      </c>
      <c r="R231" s="29" t="s">
        <v>43</v>
      </c>
    </row>
    <row r="232" spans="1:18" ht="15" customHeight="1" x14ac:dyDescent="0.25">
      <c r="A232" s="1" t="s">
        <v>44</v>
      </c>
      <c r="B232" s="39">
        <v>1.0292682926829269</v>
      </c>
      <c r="C232" s="39">
        <v>0.99519230769230771</v>
      </c>
      <c r="D232" s="39">
        <v>1.0097560975609756</v>
      </c>
      <c r="E232" s="39">
        <v>1.0443349753694582</v>
      </c>
      <c r="F232" s="39">
        <v>1.0490196078431373</v>
      </c>
      <c r="G232" s="39">
        <v>0.99519230769230771</v>
      </c>
      <c r="H232" s="39">
        <v>0.91826923076923073</v>
      </c>
      <c r="I232" s="39">
        <v>0.92523364485981308</v>
      </c>
      <c r="J232" s="39">
        <v>0.9269406392694064</v>
      </c>
      <c r="K232" s="39">
        <v>0.96568627450980393</v>
      </c>
      <c r="L232" s="39">
        <v>1.037037037037037</v>
      </c>
      <c r="M232" s="53">
        <f>'[1]Summary Table'!$BI$49</f>
        <v>1.0273224043715847</v>
      </c>
      <c r="N232" s="39"/>
      <c r="O232" s="21"/>
      <c r="P232" s="22"/>
      <c r="Q232" s="30">
        <f>SUM(B231:M231)/12</f>
        <v>0.83333333333333337</v>
      </c>
      <c r="R232" s="41">
        <f>'[1]Vol. Rolling Retention Rate'!$B$10</f>
        <v>0.84150943396226419</v>
      </c>
    </row>
    <row r="233" spans="1:18" ht="15" customHeight="1" x14ac:dyDescent="0.25">
      <c r="A233" s="42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5"/>
      <c r="M233" s="5"/>
      <c r="R233" s="21"/>
    </row>
    <row r="234" spans="1:18" ht="45" x14ac:dyDescent="0.25">
      <c r="A234" s="10" t="s">
        <v>63</v>
      </c>
      <c r="B234" s="11" t="s">
        <v>5</v>
      </c>
      <c r="C234" s="11" t="s">
        <v>6</v>
      </c>
      <c r="D234" s="11" t="s">
        <v>7</v>
      </c>
      <c r="E234" s="11" t="s">
        <v>8</v>
      </c>
      <c r="F234" s="11" t="s">
        <v>9</v>
      </c>
      <c r="G234" s="11" t="s">
        <v>10</v>
      </c>
      <c r="H234" s="11" t="s">
        <v>11</v>
      </c>
      <c r="I234" s="11" t="s">
        <v>12</v>
      </c>
      <c r="J234" s="11" t="s">
        <v>13</v>
      </c>
      <c r="K234" s="11" t="s">
        <v>14</v>
      </c>
      <c r="L234" s="13" t="s">
        <v>15</v>
      </c>
      <c r="M234" s="13" t="str">
        <f>$M$4</f>
        <v>May 19</v>
      </c>
      <c r="N234" s="14" t="s">
        <v>17</v>
      </c>
      <c r="O234" s="15" t="s">
        <v>18</v>
      </c>
      <c r="P234" s="16"/>
      <c r="Q234" s="16" t="s">
        <v>19</v>
      </c>
      <c r="R234" s="52" t="s">
        <v>20</v>
      </c>
    </row>
    <row r="235" spans="1:18" ht="15" customHeight="1" x14ac:dyDescent="0.25">
      <c r="A235" s="1" t="s">
        <v>21</v>
      </c>
      <c r="B235" s="20">
        <v>542</v>
      </c>
      <c r="C235" s="20">
        <v>528</v>
      </c>
      <c r="D235" s="20">
        <v>549</v>
      </c>
      <c r="E235" s="20">
        <v>547</v>
      </c>
      <c r="F235" s="20">
        <v>549</v>
      </c>
      <c r="G235" s="20">
        <v>534</v>
      </c>
      <c r="H235" s="20">
        <v>533</v>
      </c>
      <c r="I235" s="20">
        <v>535</v>
      </c>
      <c r="J235" s="20">
        <v>522</v>
      </c>
      <c r="K235" s="20">
        <v>522</v>
      </c>
      <c r="L235" s="20">
        <v>516</v>
      </c>
      <c r="M235" s="19">
        <f>'[1]Summary Table'!$W$53</f>
        <v>533</v>
      </c>
      <c r="N235" s="20">
        <f t="shared" ref="N235:N244" si="33">M235-B235</f>
        <v>-9</v>
      </c>
      <c r="O235" s="21">
        <f t="shared" ref="O235:O244" si="34">+N235/$B235</f>
        <v>-1.6605166051660517E-2</v>
      </c>
      <c r="P235" s="22"/>
      <c r="Q235" s="23" t="s">
        <v>22</v>
      </c>
      <c r="R235" s="23" t="s">
        <v>23</v>
      </c>
    </row>
    <row r="236" spans="1:18" ht="15" customHeight="1" x14ac:dyDescent="0.25">
      <c r="A236" s="1" t="s">
        <v>24</v>
      </c>
      <c r="B236" s="20">
        <v>262</v>
      </c>
      <c r="C236" s="20">
        <v>255</v>
      </c>
      <c r="D236" s="20">
        <v>119</v>
      </c>
      <c r="E236" s="20">
        <v>137</v>
      </c>
      <c r="F236" s="20">
        <v>152</v>
      </c>
      <c r="G236" s="20">
        <v>181</v>
      </c>
      <c r="H236" s="20">
        <v>186</v>
      </c>
      <c r="I236" s="20">
        <v>199</v>
      </c>
      <c r="J236" s="20">
        <v>231</v>
      </c>
      <c r="K236" s="20">
        <v>238</v>
      </c>
      <c r="L236" s="20">
        <v>256</v>
      </c>
      <c r="M236" s="19">
        <f>'[1]Summary Table'!$Y$53</f>
        <v>257</v>
      </c>
      <c r="N236" s="20">
        <f t="shared" si="33"/>
        <v>-5</v>
      </c>
      <c r="O236" s="21">
        <f t="shared" si="34"/>
        <v>-1.9083969465648856E-2</v>
      </c>
      <c r="P236" s="22"/>
      <c r="Q236" s="22">
        <f>1-M236/M237</f>
        <v>0.67468354430379751</v>
      </c>
      <c r="R236" s="25">
        <v>800</v>
      </c>
    </row>
    <row r="237" spans="1:18" ht="15" customHeight="1" x14ac:dyDescent="0.25">
      <c r="A237" s="1" t="s">
        <v>25</v>
      </c>
      <c r="B237" s="26">
        <v>804</v>
      </c>
      <c r="C237" s="26">
        <v>783</v>
      </c>
      <c r="D237" s="26">
        <v>668</v>
      </c>
      <c r="E237" s="26">
        <v>684</v>
      </c>
      <c r="F237" s="26">
        <v>701</v>
      </c>
      <c r="G237" s="26">
        <v>715</v>
      </c>
      <c r="H237" s="26">
        <v>719</v>
      </c>
      <c r="I237" s="26">
        <v>734</v>
      </c>
      <c r="J237" s="26">
        <v>753</v>
      </c>
      <c r="K237" s="26">
        <v>760</v>
      </c>
      <c r="L237" s="26">
        <v>772</v>
      </c>
      <c r="M237" s="19">
        <f>'[1]Summary Table'!$AE$53</f>
        <v>790</v>
      </c>
      <c r="N237" s="20">
        <f t="shared" si="33"/>
        <v>-14</v>
      </c>
      <c r="O237" s="21">
        <f t="shared" si="34"/>
        <v>-1.7412935323383085E-2</v>
      </c>
      <c r="P237" s="22"/>
      <c r="Q237" s="8"/>
      <c r="R237" s="27"/>
    </row>
    <row r="238" spans="1:18" ht="15" customHeight="1" x14ac:dyDescent="0.25">
      <c r="A238" s="85" t="s">
        <v>26</v>
      </c>
      <c r="B238" s="26">
        <v>0</v>
      </c>
      <c r="C238" s="26">
        <v>22</v>
      </c>
      <c r="D238" s="26">
        <v>569</v>
      </c>
      <c r="E238" s="26">
        <v>564</v>
      </c>
      <c r="F238" s="26">
        <v>558</v>
      </c>
      <c r="G238" s="26">
        <v>555</v>
      </c>
      <c r="H238" s="26">
        <v>554</v>
      </c>
      <c r="I238" s="26">
        <v>553</v>
      </c>
      <c r="J238" s="26">
        <v>553</v>
      </c>
      <c r="K238" s="26">
        <v>553</v>
      </c>
      <c r="L238" s="26">
        <v>552</v>
      </c>
      <c r="M238" s="19">
        <f>'[1]Summary Table'!$AY$53</f>
        <v>550</v>
      </c>
      <c r="N238" s="20">
        <f t="shared" si="33"/>
        <v>550</v>
      </c>
      <c r="O238" s="21" t="str">
        <f>IF(B238=0,"0.0%",N238/B238)</f>
        <v>0.0%</v>
      </c>
      <c r="P238" s="22"/>
      <c r="Q238" s="8"/>
      <c r="R238" s="27"/>
    </row>
    <row r="239" spans="1:18" ht="15" customHeight="1" x14ac:dyDescent="0.25">
      <c r="A239" s="1" t="s">
        <v>27</v>
      </c>
      <c r="B239" s="26">
        <v>78</v>
      </c>
      <c r="C239" s="26">
        <v>75</v>
      </c>
      <c r="D239" s="26">
        <v>11</v>
      </c>
      <c r="E239" s="26">
        <v>10</v>
      </c>
      <c r="F239" s="26">
        <v>12</v>
      </c>
      <c r="G239" s="26">
        <v>14</v>
      </c>
      <c r="H239" s="26">
        <v>17</v>
      </c>
      <c r="I239" s="26">
        <v>20</v>
      </c>
      <c r="J239" s="26">
        <v>24</v>
      </c>
      <c r="K239" s="26">
        <v>43</v>
      </c>
      <c r="L239" s="26">
        <v>56</v>
      </c>
      <c r="M239" s="19">
        <f>'[1]Summary Table'!$BA$53</f>
        <v>65</v>
      </c>
      <c r="N239" s="20">
        <f t="shared" si="33"/>
        <v>-13</v>
      </c>
      <c r="O239" s="21">
        <f t="shared" si="34"/>
        <v>-0.16666666666666666</v>
      </c>
      <c r="P239" s="22"/>
      <c r="Q239" s="8"/>
      <c r="R239" s="27"/>
    </row>
    <row r="240" spans="1:18" ht="15" customHeight="1" x14ac:dyDescent="0.25">
      <c r="A240" s="1" t="s">
        <v>28</v>
      </c>
      <c r="B240" s="20">
        <v>23</v>
      </c>
      <c r="C240" s="20">
        <v>23</v>
      </c>
      <c r="D240" s="20">
        <v>23</v>
      </c>
      <c r="E240" s="20">
        <v>23</v>
      </c>
      <c r="F240" s="20">
        <v>23</v>
      </c>
      <c r="G240" s="20">
        <v>23</v>
      </c>
      <c r="H240" s="20">
        <v>22</v>
      </c>
      <c r="I240" s="20">
        <v>22</v>
      </c>
      <c r="J240" s="20">
        <v>22</v>
      </c>
      <c r="K240" s="20">
        <v>22</v>
      </c>
      <c r="L240" s="20">
        <v>22</v>
      </c>
      <c r="M240" s="19">
        <f>'[1]Summary Table'!$Z$53</f>
        <v>22</v>
      </c>
      <c r="N240" s="20">
        <f t="shared" si="33"/>
        <v>-1</v>
      </c>
      <c r="O240" s="21">
        <f t="shared" si="34"/>
        <v>-4.3478260869565216E-2</v>
      </c>
      <c r="P240" s="22"/>
    </row>
    <row r="241" spans="1:18" ht="15" customHeight="1" x14ac:dyDescent="0.25">
      <c r="A241" s="1" t="s">
        <v>46</v>
      </c>
      <c r="B241" s="20">
        <v>827</v>
      </c>
      <c r="C241" s="20">
        <v>828</v>
      </c>
      <c r="D241" s="20">
        <v>1260</v>
      </c>
      <c r="E241" s="20">
        <v>1271</v>
      </c>
      <c r="F241" s="20">
        <v>1282</v>
      </c>
      <c r="G241" s="20">
        <v>1293</v>
      </c>
      <c r="H241" s="20">
        <v>1295</v>
      </c>
      <c r="I241" s="20">
        <v>1309</v>
      </c>
      <c r="J241" s="20">
        <v>1328</v>
      </c>
      <c r="K241" s="20">
        <v>1335</v>
      </c>
      <c r="L241" s="20">
        <v>1347</v>
      </c>
      <c r="M241" s="19">
        <f>'[1]Summary Table'!$AF$53</f>
        <v>1362</v>
      </c>
      <c r="N241" s="20">
        <f t="shared" si="33"/>
        <v>535</v>
      </c>
      <c r="O241" s="21">
        <f t="shared" si="34"/>
        <v>0.64691656590084645</v>
      </c>
      <c r="P241" s="22"/>
    </row>
    <row r="242" spans="1:18" ht="15" customHeight="1" x14ac:dyDescent="0.25">
      <c r="A242" s="1" t="s">
        <v>30</v>
      </c>
      <c r="B242" s="20">
        <v>155</v>
      </c>
      <c r="C242" s="20">
        <v>197</v>
      </c>
      <c r="D242" s="20">
        <v>200</v>
      </c>
      <c r="E242" s="20">
        <v>203</v>
      </c>
      <c r="F242" s="20">
        <v>202</v>
      </c>
      <c r="G242" s="20">
        <v>200</v>
      </c>
      <c r="H242" s="20">
        <v>200</v>
      </c>
      <c r="I242" s="20">
        <v>207</v>
      </c>
      <c r="J242" s="20">
        <v>217</v>
      </c>
      <c r="K242" s="20">
        <v>214</v>
      </c>
      <c r="L242" s="20">
        <v>212</v>
      </c>
      <c r="M242" s="19">
        <f>'[1]Summary Table'!$O$53</f>
        <v>205</v>
      </c>
      <c r="N242" s="20">
        <f t="shared" si="33"/>
        <v>50</v>
      </c>
      <c r="O242" s="21">
        <f t="shared" si="34"/>
        <v>0.32258064516129031</v>
      </c>
      <c r="P242" s="22"/>
      <c r="Q242" s="8" t="s">
        <v>31</v>
      </c>
      <c r="R242" s="8" t="s">
        <v>32</v>
      </c>
    </row>
    <row r="243" spans="1:18" ht="15" customHeight="1" x14ac:dyDescent="0.25">
      <c r="A243" s="1" t="s">
        <v>33</v>
      </c>
      <c r="B243" s="20">
        <v>1149</v>
      </c>
      <c r="C243" s="20">
        <v>1101</v>
      </c>
      <c r="D243" s="20">
        <v>1117</v>
      </c>
      <c r="E243" s="20">
        <v>1149</v>
      </c>
      <c r="F243" s="20">
        <v>1146</v>
      </c>
      <c r="G243" s="20">
        <v>1158</v>
      </c>
      <c r="H243" s="20">
        <v>1141</v>
      </c>
      <c r="I243" s="20">
        <v>1137</v>
      </c>
      <c r="J243" s="20">
        <v>1130</v>
      </c>
      <c r="K243" s="20">
        <v>1098</v>
      </c>
      <c r="L243" s="20">
        <v>1095</v>
      </c>
      <c r="M243" s="19">
        <f>'[1]Summary Table'!$U$53</f>
        <v>1090</v>
      </c>
      <c r="N243" s="20">
        <f t="shared" si="33"/>
        <v>-59</v>
      </c>
      <c r="O243" s="21">
        <f t="shared" si="34"/>
        <v>-5.1348999129677983E-2</v>
      </c>
      <c r="P243" s="22"/>
      <c r="Q243" s="28" t="s">
        <v>34</v>
      </c>
      <c r="R243" s="29" t="s">
        <v>23</v>
      </c>
    </row>
    <row r="244" spans="1:18" ht="15" customHeight="1" x14ac:dyDescent="0.25">
      <c r="A244" s="1" t="s">
        <v>35</v>
      </c>
      <c r="B244" s="20">
        <v>1304</v>
      </c>
      <c r="C244" s="20">
        <v>1298</v>
      </c>
      <c r="D244" s="20">
        <v>1317</v>
      </c>
      <c r="E244" s="20">
        <v>1352</v>
      </c>
      <c r="F244" s="20">
        <v>1348</v>
      </c>
      <c r="G244" s="20">
        <v>1358</v>
      </c>
      <c r="H244" s="20">
        <v>1341</v>
      </c>
      <c r="I244" s="20">
        <v>1344</v>
      </c>
      <c r="J244" s="20">
        <v>1347</v>
      </c>
      <c r="K244" s="20">
        <v>1312</v>
      </c>
      <c r="L244" s="20">
        <v>1307</v>
      </c>
      <c r="M244" s="19">
        <f>'[1]Summary Table'!$V$53</f>
        <v>1295</v>
      </c>
      <c r="N244" s="20">
        <f t="shared" si="33"/>
        <v>-9</v>
      </c>
      <c r="O244" s="21">
        <f t="shared" si="34"/>
        <v>-6.9018404907975461E-3</v>
      </c>
      <c r="P244" s="22"/>
      <c r="Q244" s="30">
        <f>SUM(B249:M249)/12</f>
        <v>13.166666666666666</v>
      </c>
      <c r="R244" s="22">
        <f>M237/R236</f>
        <v>0.98750000000000004</v>
      </c>
    </row>
    <row r="245" spans="1:18" ht="15" customHeight="1" x14ac:dyDescent="0.25">
      <c r="A245" s="31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3"/>
      <c r="M245" s="92"/>
      <c r="N245" s="33"/>
      <c r="O245" s="33"/>
    </row>
    <row r="246" spans="1:18" ht="15" customHeight="1" x14ac:dyDescent="0.25">
      <c r="A246" s="1" t="s">
        <v>36</v>
      </c>
      <c r="B246" s="20">
        <v>2195</v>
      </c>
      <c r="C246" s="20">
        <v>2176</v>
      </c>
      <c r="D246" s="20">
        <v>2137</v>
      </c>
      <c r="E246" s="20">
        <v>2162</v>
      </c>
      <c r="F246" s="20">
        <v>2138</v>
      </c>
      <c r="G246" s="20">
        <v>2105</v>
      </c>
      <c r="H246" s="20">
        <v>2075</v>
      </c>
      <c r="I246" s="20">
        <v>2059</v>
      </c>
      <c r="J246" s="20">
        <v>2072</v>
      </c>
      <c r="K246" s="20">
        <v>1998</v>
      </c>
      <c r="L246" s="20">
        <v>1988</v>
      </c>
      <c r="M246" s="19">
        <f>'[1]Summary Table'!$BL$11</f>
        <v>2015</v>
      </c>
      <c r="N246" s="20">
        <f>M246-B246</f>
        <v>-180</v>
      </c>
      <c r="O246" s="21">
        <f>+N246/$B246</f>
        <v>-8.2004555808656038E-2</v>
      </c>
    </row>
    <row r="247" spans="1:18" ht="15" customHeight="1" x14ac:dyDescent="0.25">
      <c r="A247" s="1" t="s">
        <v>37</v>
      </c>
      <c r="B247" s="20">
        <v>984</v>
      </c>
      <c r="C247" s="20">
        <v>985</v>
      </c>
      <c r="D247" s="20">
        <v>987</v>
      </c>
      <c r="E247" s="20">
        <v>989</v>
      </c>
      <c r="F247" s="20">
        <v>987</v>
      </c>
      <c r="G247" s="20">
        <v>980</v>
      </c>
      <c r="H247" s="20">
        <v>971</v>
      </c>
      <c r="I247" s="20">
        <v>968</v>
      </c>
      <c r="J247" s="20">
        <v>969</v>
      </c>
      <c r="K247" s="20">
        <v>969</v>
      </c>
      <c r="L247" s="20">
        <v>968</v>
      </c>
      <c r="M247" s="19">
        <f>'[1]Summary Table'!$BM$11</f>
        <v>972</v>
      </c>
      <c r="N247" s="25">
        <f>M247-B247</f>
        <v>-12</v>
      </c>
      <c r="O247" s="21">
        <f>+N247/$B247</f>
        <v>-1.2195121951219513E-2</v>
      </c>
    </row>
    <row r="248" spans="1:18" ht="15" customHeight="1" x14ac:dyDescent="0.25">
      <c r="A248" s="35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7"/>
      <c r="P248" s="22"/>
      <c r="Q248" s="5"/>
      <c r="R248" s="38" t="s">
        <v>53</v>
      </c>
    </row>
    <row r="249" spans="1:18" ht="15" customHeight="1" x14ac:dyDescent="0.25">
      <c r="A249" s="1" t="s">
        <v>39</v>
      </c>
      <c r="B249" s="20">
        <v>15</v>
      </c>
      <c r="C249" s="20">
        <v>16</v>
      </c>
      <c r="D249" s="20">
        <v>19</v>
      </c>
      <c r="E249" s="20">
        <v>13</v>
      </c>
      <c r="F249" s="20">
        <v>12</v>
      </c>
      <c r="G249" s="20">
        <v>11</v>
      </c>
      <c r="H249" s="20">
        <v>2</v>
      </c>
      <c r="I249" s="20">
        <v>15</v>
      </c>
      <c r="J249" s="20">
        <v>18</v>
      </c>
      <c r="K249" s="20">
        <v>10</v>
      </c>
      <c r="L249" s="20">
        <v>11</v>
      </c>
      <c r="M249" s="19">
        <f>'[1]Summary Table'!$AB$53</f>
        <v>16</v>
      </c>
      <c r="N249" s="20"/>
      <c r="O249" s="47"/>
      <c r="P249" s="25"/>
      <c r="Q249" s="8" t="s">
        <v>31</v>
      </c>
      <c r="R249" s="38" t="s">
        <v>40</v>
      </c>
    </row>
    <row r="250" spans="1:18" ht="15" customHeight="1" x14ac:dyDescent="0.25">
      <c r="A250" s="1" t="s">
        <v>41</v>
      </c>
      <c r="B250" s="20">
        <v>15</v>
      </c>
      <c r="C250" s="20">
        <v>14</v>
      </c>
      <c r="D250" s="20">
        <v>0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2</v>
      </c>
      <c r="K250" s="20">
        <v>0</v>
      </c>
      <c r="L250" s="20">
        <v>0</v>
      </c>
      <c r="M250" s="19">
        <f>'[1]Summary Table'!$AC$53</f>
        <v>0</v>
      </c>
      <c r="N250" s="20"/>
      <c r="O250" s="48"/>
      <c r="P250" s="8"/>
      <c r="Q250" s="28" t="s">
        <v>42</v>
      </c>
      <c r="R250" s="29" t="s">
        <v>43</v>
      </c>
    </row>
    <row r="251" spans="1:18" ht="15" customHeight="1" x14ac:dyDescent="0.25">
      <c r="A251" s="1" t="s">
        <v>44</v>
      </c>
      <c r="B251" s="39">
        <v>1.4291044776119404</v>
      </c>
      <c r="C251" s="39">
        <v>1.4061302681992338</v>
      </c>
      <c r="D251" s="39">
        <v>1.6721556886227544</v>
      </c>
      <c r="E251" s="39">
        <v>1.6798245614035088</v>
      </c>
      <c r="F251" s="39">
        <v>1.6348074179743224</v>
      </c>
      <c r="G251" s="39">
        <v>1.6195804195804195</v>
      </c>
      <c r="H251" s="39">
        <v>1.5869262865090403</v>
      </c>
      <c r="I251" s="39">
        <v>1.5490463215258856</v>
      </c>
      <c r="J251" s="39">
        <v>1.4873837981407703</v>
      </c>
      <c r="K251" s="39">
        <v>1.4315789473684211</v>
      </c>
      <c r="L251" s="39">
        <v>1.4067357512953367</v>
      </c>
      <c r="M251" s="53">
        <f>'[1]Summary Table'!$BI$53</f>
        <v>1.3696202531645569</v>
      </c>
      <c r="N251" s="39"/>
      <c r="O251" s="21"/>
      <c r="P251" s="22"/>
      <c r="Q251" s="30">
        <f>SUM(B250:M250)/12</f>
        <v>2.5833333333333335</v>
      </c>
      <c r="R251" s="41">
        <f>'[1]Vol. Rolling Retention Rate'!$B$11</f>
        <v>0.85313271951493375</v>
      </c>
    </row>
    <row r="252" spans="1:18" ht="15" customHeight="1" x14ac:dyDescent="0.25">
      <c r="A252" s="42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5"/>
      <c r="M252" s="5"/>
      <c r="R252" s="21"/>
    </row>
    <row r="253" spans="1:18" ht="45" x14ac:dyDescent="0.25">
      <c r="A253" s="10" t="s">
        <v>64</v>
      </c>
      <c r="B253" s="11" t="s">
        <v>5</v>
      </c>
      <c r="C253" s="11" t="s">
        <v>6</v>
      </c>
      <c r="D253" s="11" t="s">
        <v>7</v>
      </c>
      <c r="E253" s="11" t="s">
        <v>8</v>
      </c>
      <c r="F253" s="11" t="s">
        <v>9</v>
      </c>
      <c r="G253" s="11" t="s">
        <v>10</v>
      </c>
      <c r="H253" s="11" t="s">
        <v>11</v>
      </c>
      <c r="I253" s="11" t="s">
        <v>12</v>
      </c>
      <c r="J253" s="11" t="s">
        <v>13</v>
      </c>
      <c r="K253" s="11" t="s">
        <v>14</v>
      </c>
      <c r="L253" s="13" t="s">
        <v>15</v>
      </c>
      <c r="M253" s="13" t="str">
        <f>$M$4</f>
        <v>May 19</v>
      </c>
      <c r="N253" s="14" t="s">
        <v>17</v>
      </c>
      <c r="O253" s="15" t="s">
        <v>18</v>
      </c>
      <c r="P253" s="16"/>
      <c r="Q253" s="16" t="s">
        <v>19</v>
      </c>
      <c r="R253" s="52" t="s">
        <v>20</v>
      </c>
    </row>
    <row r="254" spans="1:18" ht="15" customHeight="1" x14ac:dyDescent="0.25">
      <c r="A254" s="1" t="s">
        <v>21</v>
      </c>
      <c r="B254" s="20">
        <v>419</v>
      </c>
      <c r="C254" s="20">
        <v>417</v>
      </c>
      <c r="D254" s="20">
        <v>417</v>
      </c>
      <c r="E254" s="20">
        <v>426</v>
      </c>
      <c r="F254" s="20">
        <v>435</v>
      </c>
      <c r="G254" s="20">
        <v>424</v>
      </c>
      <c r="H254" s="20">
        <v>418</v>
      </c>
      <c r="I254" s="20">
        <v>425</v>
      </c>
      <c r="J254" s="20">
        <v>424</v>
      </c>
      <c r="K254" s="20">
        <v>425</v>
      </c>
      <c r="L254" s="20">
        <v>415</v>
      </c>
      <c r="M254" s="19">
        <f>'[1]Summary Table'!$W$59</f>
        <v>412</v>
      </c>
      <c r="N254" s="20">
        <f t="shared" ref="N254:N263" si="35">M254-B254</f>
        <v>-7</v>
      </c>
      <c r="O254" s="21">
        <f t="shared" ref="O254:O263" si="36">+N254/$B254</f>
        <v>-1.6706443914081145E-2</v>
      </c>
      <c r="P254" s="22"/>
      <c r="Q254" s="23" t="s">
        <v>22</v>
      </c>
      <c r="R254" s="23" t="s">
        <v>23</v>
      </c>
    </row>
    <row r="255" spans="1:18" ht="15" customHeight="1" x14ac:dyDescent="0.25">
      <c r="A255" s="1" t="s">
        <v>24</v>
      </c>
      <c r="B255" s="20">
        <v>102</v>
      </c>
      <c r="C255" s="20">
        <v>89</v>
      </c>
      <c r="D255" s="20">
        <v>85</v>
      </c>
      <c r="E255" s="20">
        <v>85</v>
      </c>
      <c r="F255" s="20">
        <v>80</v>
      </c>
      <c r="G255" s="20">
        <v>103</v>
      </c>
      <c r="H255" s="20">
        <v>111</v>
      </c>
      <c r="I255" s="20">
        <v>113</v>
      </c>
      <c r="J255" s="20">
        <v>126</v>
      </c>
      <c r="K255" s="20">
        <v>134</v>
      </c>
      <c r="L255" s="20">
        <v>147</v>
      </c>
      <c r="M255" s="19">
        <f>'[1]Summary Table'!$Y$59</f>
        <v>152</v>
      </c>
      <c r="N255" s="20">
        <f t="shared" si="35"/>
        <v>50</v>
      </c>
      <c r="O255" s="21">
        <f t="shared" si="36"/>
        <v>0.49019607843137253</v>
      </c>
      <c r="P255" s="22"/>
      <c r="Q255" s="22">
        <f>1-M255/M256</f>
        <v>0.73049645390070927</v>
      </c>
      <c r="R255" s="25">
        <v>456</v>
      </c>
    </row>
    <row r="256" spans="1:18" ht="15" customHeight="1" x14ac:dyDescent="0.25">
      <c r="A256" s="1" t="s">
        <v>25</v>
      </c>
      <c r="B256" s="26">
        <v>521</v>
      </c>
      <c r="C256" s="26">
        <v>506</v>
      </c>
      <c r="D256" s="26">
        <v>502</v>
      </c>
      <c r="E256" s="26">
        <v>511</v>
      </c>
      <c r="F256" s="26">
        <v>515</v>
      </c>
      <c r="G256" s="26">
        <v>527</v>
      </c>
      <c r="H256" s="26">
        <v>529</v>
      </c>
      <c r="I256" s="26">
        <v>538</v>
      </c>
      <c r="J256" s="26">
        <v>550</v>
      </c>
      <c r="K256" s="26">
        <v>559</v>
      </c>
      <c r="L256" s="26">
        <v>562</v>
      </c>
      <c r="M256" s="19">
        <f>'[1]Summary Table'!$AE$59</f>
        <v>564</v>
      </c>
      <c r="N256" s="20">
        <f t="shared" si="35"/>
        <v>43</v>
      </c>
      <c r="O256" s="21">
        <f t="shared" si="36"/>
        <v>8.253358925143954E-2</v>
      </c>
      <c r="P256" s="22"/>
      <c r="Q256" s="8"/>
      <c r="R256" s="27"/>
    </row>
    <row r="257" spans="1:18" ht="15" customHeight="1" x14ac:dyDescent="0.25">
      <c r="A257" s="85" t="s">
        <v>26</v>
      </c>
      <c r="B257" s="26">
        <v>0</v>
      </c>
      <c r="C257" s="26">
        <v>1</v>
      </c>
      <c r="D257" s="26">
        <v>246</v>
      </c>
      <c r="E257" s="26">
        <v>252</v>
      </c>
      <c r="F257" s="26">
        <v>252</v>
      </c>
      <c r="G257" s="26">
        <v>252</v>
      </c>
      <c r="H257" s="26">
        <v>252</v>
      </c>
      <c r="I257" s="26">
        <v>252</v>
      </c>
      <c r="J257" s="26">
        <v>251</v>
      </c>
      <c r="K257" s="26">
        <v>251</v>
      </c>
      <c r="L257" s="26">
        <v>250</v>
      </c>
      <c r="M257" s="19">
        <f>'[1]Summary Table'!$AY$59</f>
        <v>251</v>
      </c>
      <c r="N257" s="20">
        <f t="shared" si="35"/>
        <v>251</v>
      </c>
      <c r="O257" s="21" t="str">
        <f>IF(B257=0,"0.0%",N257/B257)</f>
        <v>0.0%</v>
      </c>
      <c r="P257" s="22"/>
      <c r="Q257" s="8"/>
      <c r="R257" s="27"/>
    </row>
    <row r="258" spans="1:18" ht="15" customHeight="1" x14ac:dyDescent="0.25">
      <c r="A258" s="1" t="s">
        <v>27</v>
      </c>
      <c r="B258" s="26">
        <v>15</v>
      </c>
      <c r="C258" s="26">
        <v>16</v>
      </c>
      <c r="D258" s="26">
        <v>13</v>
      </c>
      <c r="E258" s="26">
        <v>13</v>
      </c>
      <c r="F258" s="26">
        <v>15</v>
      </c>
      <c r="G258" s="26">
        <v>15</v>
      </c>
      <c r="H258" s="26">
        <v>16</v>
      </c>
      <c r="I258" s="26">
        <v>19</v>
      </c>
      <c r="J258" s="26">
        <v>17</v>
      </c>
      <c r="K258" s="26">
        <v>26</v>
      </c>
      <c r="L258" s="26">
        <v>27</v>
      </c>
      <c r="M258" s="19">
        <f>'[1]Summary Table'!$BA$59</f>
        <v>35</v>
      </c>
      <c r="N258" s="20">
        <f t="shared" si="35"/>
        <v>20</v>
      </c>
      <c r="O258" s="21">
        <f t="shared" si="36"/>
        <v>1.3333333333333333</v>
      </c>
      <c r="P258" s="22"/>
      <c r="Q258" s="8"/>
      <c r="R258" s="27"/>
    </row>
    <row r="259" spans="1:18" ht="15" customHeight="1" x14ac:dyDescent="0.25">
      <c r="A259" s="1" t="s">
        <v>28</v>
      </c>
      <c r="B259" s="20">
        <v>27</v>
      </c>
      <c r="C259" s="20">
        <v>27</v>
      </c>
      <c r="D259" s="20">
        <v>27</v>
      </c>
      <c r="E259" s="20">
        <v>27</v>
      </c>
      <c r="F259" s="20">
        <v>27</v>
      </c>
      <c r="G259" s="20">
        <v>27</v>
      </c>
      <c r="H259" s="20">
        <v>27</v>
      </c>
      <c r="I259" s="20">
        <v>28</v>
      </c>
      <c r="J259" s="20">
        <v>29</v>
      </c>
      <c r="K259" s="20">
        <v>30</v>
      </c>
      <c r="L259" s="20">
        <v>31</v>
      </c>
      <c r="M259" s="19">
        <f>'[1]Summary Table'!$Z$59</f>
        <v>32</v>
      </c>
      <c r="N259" s="20">
        <f t="shared" si="35"/>
        <v>5</v>
      </c>
      <c r="O259" s="21">
        <f t="shared" si="36"/>
        <v>0.18518518518518517</v>
      </c>
      <c r="P259" s="22"/>
    </row>
    <row r="260" spans="1:18" ht="15" customHeight="1" x14ac:dyDescent="0.25">
      <c r="A260" s="1" t="s">
        <v>46</v>
      </c>
      <c r="B260" s="20">
        <v>548</v>
      </c>
      <c r="C260" s="20">
        <v>534</v>
      </c>
      <c r="D260" s="20">
        <v>775</v>
      </c>
      <c r="E260" s="20">
        <v>790</v>
      </c>
      <c r="F260" s="20">
        <v>794</v>
      </c>
      <c r="G260" s="20">
        <v>806</v>
      </c>
      <c r="H260" s="20">
        <v>808</v>
      </c>
      <c r="I260" s="20">
        <v>818</v>
      </c>
      <c r="J260" s="20">
        <v>830</v>
      </c>
      <c r="K260" s="20">
        <v>840</v>
      </c>
      <c r="L260" s="20">
        <v>843</v>
      </c>
      <c r="M260" s="19">
        <f>'[1]Summary Table'!$AF$59</f>
        <v>847</v>
      </c>
      <c r="N260" s="20">
        <f t="shared" si="35"/>
        <v>299</v>
      </c>
      <c r="O260" s="21">
        <f t="shared" si="36"/>
        <v>0.54562043795620441</v>
      </c>
      <c r="P260" s="22"/>
    </row>
    <row r="261" spans="1:18" ht="15" customHeight="1" x14ac:dyDescent="0.25">
      <c r="A261" s="1" t="s">
        <v>30</v>
      </c>
      <c r="B261" s="20">
        <v>176</v>
      </c>
      <c r="C261" s="20">
        <v>200</v>
      </c>
      <c r="D261" s="20">
        <v>213</v>
      </c>
      <c r="E261" s="20">
        <v>226</v>
      </c>
      <c r="F261" s="20">
        <v>195</v>
      </c>
      <c r="G261" s="20">
        <v>182</v>
      </c>
      <c r="H261" s="20">
        <v>180</v>
      </c>
      <c r="I261" s="20">
        <v>150</v>
      </c>
      <c r="J261" s="20">
        <v>137</v>
      </c>
      <c r="K261" s="20">
        <v>154</v>
      </c>
      <c r="L261" s="20">
        <v>173</v>
      </c>
      <c r="M261" s="19">
        <f>'[1]Summary Table'!$O$59</f>
        <v>184</v>
      </c>
      <c r="N261" s="20">
        <f t="shared" si="35"/>
        <v>8</v>
      </c>
      <c r="O261" s="21">
        <f t="shared" si="36"/>
        <v>4.5454545454545456E-2</v>
      </c>
      <c r="P261" s="22"/>
      <c r="Q261" s="8" t="s">
        <v>31</v>
      </c>
      <c r="R261" s="8" t="s">
        <v>32</v>
      </c>
    </row>
    <row r="262" spans="1:18" ht="15" customHeight="1" x14ac:dyDescent="0.25">
      <c r="A262" s="1" t="s">
        <v>33</v>
      </c>
      <c r="B262" s="20">
        <v>1038</v>
      </c>
      <c r="C262" s="20">
        <v>1032</v>
      </c>
      <c r="D262" s="20">
        <v>1041</v>
      </c>
      <c r="E262" s="20">
        <v>1048</v>
      </c>
      <c r="F262" s="20">
        <v>1049</v>
      </c>
      <c r="G262" s="20">
        <v>1055</v>
      </c>
      <c r="H262" s="20">
        <v>1036</v>
      </c>
      <c r="I262" s="20">
        <v>983</v>
      </c>
      <c r="J262" s="20">
        <v>984</v>
      </c>
      <c r="K262" s="20">
        <v>982</v>
      </c>
      <c r="L262" s="20">
        <v>951</v>
      </c>
      <c r="M262" s="19">
        <f>'[1]Summary Table'!$U$59</f>
        <v>973</v>
      </c>
      <c r="N262" s="20">
        <f t="shared" si="35"/>
        <v>-65</v>
      </c>
      <c r="O262" s="21">
        <f t="shared" si="36"/>
        <v>-6.2620423892100194E-2</v>
      </c>
      <c r="P262" s="22"/>
      <c r="Q262" s="28" t="s">
        <v>34</v>
      </c>
      <c r="R262" s="29" t="s">
        <v>23</v>
      </c>
    </row>
    <row r="263" spans="1:18" ht="15" customHeight="1" x14ac:dyDescent="0.25">
      <c r="A263" s="1" t="s">
        <v>35</v>
      </c>
      <c r="B263" s="20">
        <v>1214</v>
      </c>
      <c r="C263" s="20">
        <v>1232</v>
      </c>
      <c r="D263" s="20">
        <v>1254</v>
      </c>
      <c r="E263" s="20">
        <v>1274</v>
      </c>
      <c r="F263" s="20">
        <v>1244</v>
      </c>
      <c r="G263" s="20">
        <v>1237</v>
      </c>
      <c r="H263" s="20">
        <v>1216</v>
      </c>
      <c r="I263" s="20">
        <v>1133</v>
      </c>
      <c r="J263" s="20">
        <v>1121</v>
      </c>
      <c r="K263" s="20">
        <v>1136</v>
      </c>
      <c r="L263" s="20">
        <v>1124</v>
      </c>
      <c r="M263" s="19">
        <f>'[1]Summary Table'!$V$59</f>
        <v>1157</v>
      </c>
      <c r="N263" s="20">
        <f t="shared" si="35"/>
        <v>-57</v>
      </c>
      <c r="O263" s="21">
        <f t="shared" si="36"/>
        <v>-4.6952224052718289E-2</v>
      </c>
      <c r="P263" s="22"/>
      <c r="Q263" s="30">
        <f>SUM(B268:M268)/12</f>
        <v>8</v>
      </c>
      <c r="R263" s="22">
        <f>M256/R255</f>
        <v>1.236842105263158</v>
      </c>
    </row>
    <row r="264" spans="1:18" ht="15" customHeight="1" x14ac:dyDescent="0.25">
      <c r="A264" s="31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3"/>
      <c r="M264" s="33"/>
      <c r="N264" s="33"/>
      <c r="O264" s="33"/>
    </row>
    <row r="265" spans="1:18" ht="15" customHeight="1" x14ac:dyDescent="0.25">
      <c r="A265" s="1" t="s">
        <v>36</v>
      </c>
      <c r="B265" s="20">
        <v>1942</v>
      </c>
      <c r="C265" s="20">
        <v>1961</v>
      </c>
      <c r="D265" s="20">
        <v>1972</v>
      </c>
      <c r="E265" s="20">
        <v>1996</v>
      </c>
      <c r="F265" s="20">
        <v>1981</v>
      </c>
      <c r="G265" s="20">
        <v>1969</v>
      </c>
      <c r="H265" s="20">
        <v>1953</v>
      </c>
      <c r="I265" s="20">
        <v>1954</v>
      </c>
      <c r="J265" s="20">
        <v>1975</v>
      </c>
      <c r="K265" s="20">
        <v>1990</v>
      </c>
      <c r="L265" s="20">
        <v>1965</v>
      </c>
      <c r="M265" s="19">
        <f>'[1]Summary Table'!$BL$13</f>
        <v>1988</v>
      </c>
      <c r="N265" s="20">
        <f>M265-B265</f>
        <v>46</v>
      </c>
      <c r="O265" s="21">
        <f>+N265/$B265</f>
        <v>2.368692070030896E-2</v>
      </c>
    </row>
    <row r="266" spans="1:18" ht="15" customHeight="1" x14ac:dyDescent="0.25">
      <c r="A266" s="1" t="s">
        <v>37</v>
      </c>
      <c r="B266" s="20">
        <v>656</v>
      </c>
      <c r="C266" s="20">
        <v>644</v>
      </c>
      <c r="D266" s="20">
        <v>639</v>
      </c>
      <c r="E266" s="20">
        <v>649</v>
      </c>
      <c r="F266" s="20">
        <v>633</v>
      </c>
      <c r="G266" s="20">
        <v>639</v>
      </c>
      <c r="H266" s="20">
        <v>635</v>
      </c>
      <c r="I266" s="20">
        <v>633</v>
      </c>
      <c r="J266" s="20">
        <v>626</v>
      </c>
      <c r="K266" s="20">
        <v>636</v>
      </c>
      <c r="L266" s="20">
        <v>636</v>
      </c>
      <c r="M266" s="19">
        <f>'[1]Summary Table'!$BM$13</f>
        <v>639</v>
      </c>
      <c r="N266" s="25">
        <f>M266-B266</f>
        <v>-17</v>
      </c>
      <c r="O266" s="21">
        <f>+N266/$B266</f>
        <v>-2.5914634146341462E-2</v>
      </c>
    </row>
    <row r="267" spans="1:18" ht="15" customHeight="1" x14ac:dyDescent="0.25">
      <c r="A267" s="35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7"/>
      <c r="P267" s="22"/>
      <c r="Q267" s="5"/>
      <c r="R267" s="38" t="s">
        <v>48</v>
      </c>
    </row>
    <row r="268" spans="1:18" ht="15" customHeight="1" x14ac:dyDescent="0.25">
      <c r="A268" s="1" t="s">
        <v>39</v>
      </c>
      <c r="B268" s="20">
        <v>13</v>
      </c>
      <c r="C268" s="20">
        <v>0</v>
      </c>
      <c r="D268" s="20">
        <v>13</v>
      </c>
      <c r="E268" s="20">
        <v>13</v>
      </c>
      <c r="F268" s="20">
        <v>6</v>
      </c>
      <c r="G268" s="20">
        <v>12</v>
      </c>
      <c r="H268" s="20">
        <v>1</v>
      </c>
      <c r="I268" s="20">
        <v>8</v>
      </c>
      <c r="J268" s="20">
        <v>14</v>
      </c>
      <c r="K268" s="20">
        <v>6</v>
      </c>
      <c r="L268" s="20">
        <v>3</v>
      </c>
      <c r="M268" s="19">
        <f>'[1]Summary Table'!$AB$59</f>
        <v>7</v>
      </c>
      <c r="N268" s="20"/>
      <c r="O268" s="47"/>
      <c r="P268" s="25"/>
      <c r="Q268" s="8" t="s">
        <v>31</v>
      </c>
      <c r="R268" s="38" t="s">
        <v>40</v>
      </c>
    </row>
    <row r="269" spans="1:18" ht="15" customHeight="1" x14ac:dyDescent="0.25">
      <c r="A269" s="1" t="s">
        <v>41</v>
      </c>
      <c r="B269" s="20">
        <v>12</v>
      </c>
      <c r="C269" s="20">
        <v>0</v>
      </c>
      <c r="D269" s="20">
        <v>0</v>
      </c>
      <c r="E269" s="20">
        <v>1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4</v>
      </c>
      <c r="M269" s="19">
        <f>'[1]Summary Table'!$AC$59</f>
        <v>0</v>
      </c>
      <c r="N269" s="20"/>
      <c r="O269" s="48"/>
      <c r="P269" s="8"/>
      <c r="Q269" s="28" t="s">
        <v>42</v>
      </c>
      <c r="R269" s="29" t="s">
        <v>43</v>
      </c>
    </row>
    <row r="270" spans="1:18" ht="15" customHeight="1" x14ac:dyDescent="0.25">
      <c r="A270" s="1" t="s">
        <v>44</v>
      </c>
      <c r="B270" s="39">
        <v>1.9923224568138196</v>
      </c>
      <c r="C270" s="39">
        <v>2.039525691699605</v>
      </c>
      <c r="D270" s="39">
        <v>2.0737051792828685</v>
      </c>
      <c r="E270" s="39">
        <v>2.0508806262230919</v>
      </c>
      <c r="F270" s="39">
        <v>2.036893203883495</v>
      </c>
      <c r="G270" s="39">
        <v>2.0018975332068312</v>
      </c>
      <c r="H270" s="39">
        <v>1.9584120982986768</v>
      </c>
      <c r="I270" s="39">
        <v>1.8271375464684014</v>
      </c>
      <c r="J270" s="39">
        <v>1.7890909090909091</v>
      </c>
      <c r="K270" s="39">
        <v>1.7567084078711985</v>
      </c>
      <c r="L270" s="39">
        <v>1.6921708185053381</v>
      </c>
      <c r="M270" s="53">
        <f>'[1]Summary Table'!$BI$59</f>
        <v>1.7251773049645389</v>
      </c>
      <c r="N270" s="39"/>
      <c r="O270" s="21"/>
      <c r="P270" s="22"/>
      <c r="Q270" s="30">
        <f>SUM(B269:M269)/12</f>
        <v>1.4166666666666667</v>
      </c>
      <c r="R270" s="41">
        <f>'[1]Vol. Rolling Retention Rate'!$B$13</f>
        <v>0.9555555555555556</v>
      </c>
    </row>
    <row r="271" spans="1:18" ht="15" customHeight="1" x14ac:dyDescent="0.25">
      <c r="A271" s="42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5"/>
      <c r="M271" s="5"/>
      <c r="R271" s="21"/>
    </row>
    <row r="272" spans="1:18" ht="45" x14ac:dyDescent="0.25">
      <c r="A272" s="10" t="s">
        <v>65</v>
      </c>
      <c r="B272" s="11" t="s">
        <v>5</v>
      </c>
      <c r="C272" s="11" t="s">
        <v>6</v>
      </c>
      <c r="D272" s="11" t="s">
        <v>7</v>
      </c>
      <c r="E272" s="11" t="s">
        <v>8</v>
      </c>
      <c r="F272" s="11" t="s">
        <v>9</v>
      </c>
      <c r="G272" s="11" t="s">
        <v>10</v>
      </c>
      <c r="H272" s="11" t="s">
        <v>11</v>
      </c>
      <c r="I272" s="11" t="s">
        <v>12</v>
      </c>
      <c r="J272" s="11" t="s">
        <v>13</v>
      </c>
      <c r="K272" s="11" t="s">
        <v>14</v>
      </c>
      <c r="L272" s="13" t="s">
        <v>15</v>
      </c>
      <c r="M272" s="13" t="str">
        <f>$M$4</f>
        <v>May 19</v>
      </c>
      <c r="N272" s="14" t="s">
        <v>17</v>
      </c>
      <c r="O272" s="15" t="s">
        <v>18</v>
      </c>
      <c r="P272" s="16"/>
      <c r="Q272" s="16" t="s">
        <v>19</v>
      </c>
      <c r="R272" s="52" t="s">
        <v>20</v>
      </c>
    </row>
    <row r="273" spans="1:18" ht="15" customHeight="1" x14ac:dyDescent="0.25">
      <c r="A273" s="1" t="s">
        <v>21</v>
      </c>
      <c r="B273" s="20">
        <v>531</v>
      </c>
      <c r="C273" s="20">
        <v>539</v>
      </c>
      <c r="D273" s="20">
        <v>553</v>
      </c>
      <c r="E273" s="20">
        <v>560</v>
      </c>
      <c r="F273" s="20">
        <v>570</v>
      </c>
      <c r="G273" s="20">
        <v>573</v>
      </c>
      <c r="H273" s="20">
        <v>554</v>
      </c>
      <c r="I273" s="20">
        <v>555</v>
      </c>
      <c r="J273" s="20">
        <v>575</v>
      </c>
      <c r="K273" s="20">
        <v>591</v>
      </c>
      <c r="L273" s="20">
        <v>575</v>
      </c>
      <c r="M273" s="19">
        <f>'[1]Summary Table'!$W$61</f>
        <v>565</v>
      </c>
      <c r="N273" s="20">
        <f t="shared" ref="N273:N282" si="37">M273-B273</f>
        <v>34</v>
      </c>
      <c r="O273" s="21">
        <f t="shared" ref="O273:O282" si="38">+N273/$B273</f>
        <v>6.4030131826741998E-2</v>
      </c>
      <c r="P273" s="22"/>
      <c r="Q273" s="23" t="s">
        <v>22</v>
      </c>
      <c r="R273" s="23" t="s">
        <v>23</v>
      </c>
    </row>
    <row r="274" spans="1:18" ht="15" customHeight="1" x14ac:dyDescent="0.25">
      <c r="A274" s="1" t="s">
        <v>24</v>
      </c>
      <c r="B274" s="20">
        <v>163</v>
      </c>
      <c r="C274" s="20">
        <v>151</v>
      </c>
      <c r="D274" s="20">
        <v>138</v>
      </c>
      <c r="E274" s="20">
        <v>150</v>
      </c>
      <c r="F274" s="20">
        <v>158</v>
      </c>
      <c r="G274" s="20">
        <v>172</v>
      </c>
      <c r="H274" s="20">
        <v>194</v>
      </c>
      <c r="I274" s="20">
        <v>208</v>
      </c>
      <c r="J274" s="20">
        <v>212</v>
      </c>
      <c r="K274" s="20">
        <v>211</v>
      </c>
      <c r="L274" s="20">
        <v>225</v>
      </c>
      <c r="M274" s="19">
        <f>'[1]Summary Table'!$Y$61</f>
        <v>243</v>
      </c>
      <c r="N274" s="20">
        <f t="shared" si="37"/>
        <v>80</v>
      </c>
      <c r="O274" s="21">
        <f t="shared" si="38"/>
        <v>0.49079754601226994</v>
      </c>
      <c r="P274" s="22"/>
      <c r="Q274" s="22">
        <f>1-M274/M275</f>
        <v>0.69925742574257432</v>
      </c>
      <c r="R274" s="25">
        <v>798</v>
      </c>
    </row>
    <row r="275" spans="1:18" ht="15" customHeight="1" x14ac:dyDescent="0.25">
      <c r="A275" s="1" t="s">
        <v>25</v>
      </c>
      <c r="B275" s="26">
        <v>694</v>
      </c>
      <c r="C275" s="26">
        <v>690</v>
      </c>
      <c r="D275" s="26">
        <v>691</v>
      </c>
      <c r="E275" s="26">
        <v>710</v>
      </c>
      <c r="F275" s="26">
        <v>728</v>
      </c>
      <c r="G275" s="26">
        <v>745</v>
      </c>
      <c r="H275" s="26">
        <v>748</v>
      </c>
      <c r="I275" s="26">
        <v>763</v>
      </c>
      <c r="J275" s="26">
        <v>787</v>
      </c>
      <c r="K275" s="26">
        <v>802</v>
      </c>
      <c r="L275" s="26">
        <v>800</v>
      </c>
      <c r="M275" s="19">
        <f>'[1]Summary Table'!$AE$61</f>
        <v>808</v>
      </c>
      <c r="N275" s="20">
        <f t="shared" si="37"/>
        <v>114</v>
      </c>
      <c r="O275" s="21">
        <f t="shared" si="38"/>
        <v>0.16426512968299711</v>
      </c>
      <c r="P275" s="22"/>
      <c r="Q275" s="8"/>
      <c r="R275" s="27"/>
    </row>
    <row r="276" spans="1:18" ht="15" customHeight="1" x14ac:dyDescent="0.25">
      <c r="A276" s="85" t="s">
        <v>26</v>
      </c>
      <c r="B276" s="26">
        <v>0</v>
      </c>
      <c r="C276" s="26">
        <v>1</v>
      </c>
      <c r="D276" s="26">
        <v>461</v>
      </c>
      <c r="E276" s="26">
        <v>466</v>
      </c>
      <c r="F276" s="26">
        <v>466</v>
      </c>
      <c r="G276" s="26">
        <v>466</v>
      </c>
      <c r="H276" s="26">
        <v>466</v>
      </c>
      <c r="I276" s="26">
        <v>470</v>
      </c>
      <c r="J276" s="26">
        <v>470</v>
      </c>
      <c r="K276" s="26">
        <v>478</v>
      </c>
      <c r="L276" s="26">
        <v>487</v>
      </c>
      <c r="M276" s="19">
        <f>'[1]Summary Table'!$AY$61</f>
        <v>493</v>
      </c>
      <c r="N276" s="20">
        <f t="shared" si="37"/>
        <v>493</v>
      </c>
      <c r="O276" s="21" t="str">
        <f>IF(B276=0,"0.0%",N276/B276)</f>
        <v>0.0%</v>
      </c>
      <c r="P276" s="22"/>
      <c r="Q276" s="8"/>
      <c r="R276" s="27"/>
    </row>
    <row r="277" spans="1:18" ht="15" customHeight="1" x14ac:dyDescent="0.25">
      <c r="A277" s="1" t="s">
        <v>27</v>
      </c>
      <c r="B277" s="26">
        <v>9</v>
      </c>
      <c r="C277" s="26">
        <v>9</v>
      </c>
      <c r="D277" s="26">
        <v>10</v>
      </c>
      <c r="E277" s="26">
        <v>10</v>
      </c>
      <c r="F277" s="26">
        <v>17</v>
      </c>
      <c r="G277" s="26">
        <v>18</v>
      </c>
      <c r="H277" s="26">
        <v>22</v>
      </c>
      <c r="I277" s="26">
        <v>19</v>
      </c>
      <c r="J277" s="26">
        <v>14</v>
      </c>
      <c r="K277" s="26">
        <v>22</v>
      </c>
      <c r="L277" s="26">
        <v>32</v>
      </c>
      <c r="M277" s="19">
        <f>'[1]Summary Table'!$BA$61</f>
        <v>34</v>
      </c>
      <c r="N277" s="20">
        <f t="shared" si="37"/>
        <v>25</v>
      </c>
      <c r="O277" s="21">
        <f t="shared" si="38"/>
        <v>2.7777777777777777</v>
      </c>
      <c r="P277" s="22"/>
      <c r="Q277" s="8"/>
      <c r="R277" s="27"/>
    </row>
    <row r="278" spans="1:18" ht="15" customHeight="1" x14ac:dyDescent="0.25">
      <c r="A278" s="1" t="s">
        <v>28</v>
      </c>
      <c r="B278" s="20">
        <v>78</v>
      </c>
      <c r="C278" s="20">
        <v>81</v>
      </c>
      <c r="D278" s="20">
        <v>80</v>
      </c>
      <c r="E278" s="20">
        <v>81</v>
      </c>
      <c r="F278" s="20">
        <v>82</v>
      </c>
      <c r="G278" s="20">
        <v>82</v>
      </c>
      <c r="H278" s="20">
        <v>84</v>
      </c>
      <c r="I278" s="20">
        <v>83</v>
      </c>
      <c r="J278" s="20">
        <v>82</v>
      </c>
      <c r="K278" s="20">
        <v>85</v>
      </c>
      <c r="L278" s="20">
        <v>85</v>
      </c>
      <c r="M278" s="19">
        <f>'[1]Summary Table'!$Z$61</f>
        <v>85</v>
      </c>
      <c r="N278" s="20">
        <f t="shared" si="37"/>
        <v>7</v>
      </c>
      <c r="O278" s="21">
        <f t="shared" si="38"/>
        <v>8.9743589743589744E-2</v>
      </c>
      <c r="P278" s="22"/>
    </row>
    <row r="279" spans="1:18" ht="15" customHeight="1" x14ac:dyDescent="0.25">
      <c r="A279" s="1" t="s">
        <v>46</v>
      </c>
      <c r="B279" s="20">
        <v>772</v>
      </c>
      <c r="C279" s="20">
        <v>772</v>
      </c>
      <c r="D279" s="20">
        <v>1232</v>
      </c>
      <c r="E279" s="20">
        <v>1257</v>
      </c>
      <c r="F279" s="20">
        <v>1276</v>
      </c>
      <c r="G279" s="20">
        <v>1293</v>
      </c>
      <c r="H279" s="20">
        <v>1298</v>
      </c>
      <c r="I279" s="20">
        <v>1316</v>
      </c>
      <c r="J279" s="20">
        <v>1346</v>
      </c>
      <c r="K279" s="20">
        <v>1365</v>
      </c>
      <c r="L279" s="20">
        <v>1372</v>
      </c>
      <c r="M279" s="19">
        <f>'[1]Summary Table'!$AF$61</f>
        <v>1386</v>
      </c>
      <c r="N279" s="20">
        <f t="shared" si="37"/>
        <v>614</v>
      </c>
      <c r="O279" s="21">
        <f t="shared" si="38"/>
        <v>0.79533678756476689</v>
      </c>
      <c r="P279" s="22"/>
    </row>
    <row r="280" spans="1:18" ht="15" customHeight="1" x14ac:dyDescent="0.25">
      <c r="A280" s="1" t="s">
        <v>30</v>
      </c>
      <c r="B280" s="20">
        <v>784</v>
      </c>
      <c r="C280" s="20">
        <v>767</v>
      </c>
      <c r="D280" s="20">
        <v>741</v>
      </c>
      <c r="E280" s="20">
        <v>748</v>
      </c>
      <c r="F280" s="20">
        <v>775</v>
      </c>
      <c r="G280" s="20">
        <v>793</v>
      </c>
      <c r="H280" s="20">
        <v>817</v>
      </c>
      <c r="I280" s="20">
        <v>769</v>
      </c>
      <c r="J280" s="20">
        <v>730</v>
      </c>
      <c r="K280" s="20">
        <v>695</v>
      </c>
      <c r="L280" s="20">
        <v>728</v>
      </c>
      <c r="M280" s="19">
        <f>'[1]Summary Table'!$O$61</f>
        <v>733</v>
      </c>
      <c r="N280" s="20">
        <f t="shared" si="37"/>
        <v>-51</v>
      </c>
      <c r="O280" s="21">
        <f t="shared" si="38"/>
        <v>-6.5051020408163268E-2</v>
      </c>
      <c r="P280" s="22"/>
      <c r="Q280" s="8" t="s">
        <v>31</v>
      </c>
      <c r="R280" s="8" t="s">
        <v>32</v>
      </c>
    </row>
    <row r="281" spans="1:18" ht="15" customHeight="1" x14ac:dyDescent="0.25">
      <c r="A281" s="1" t="s">
        <v>33</v>
      </c>
      <c r="B281" s="20">
        <v>1391</v>
      </c>
      <c r="C281" s="20">
        <v>1422</v>
      </c>
      <c r="D281" s="20">
        <v>1405</v>
      </c>
      <c r="E281" s="20">
        <v>1377</v>
      </c>
      <c r="F281" s="20">
        <v>1395</v>
      </c>
      <c r="G281" s="20">
        <v>1343</v>
      </c>
      <c r="H281" s="20">
        <v>1329</v>
      </c>
      <c r="I281" s="20">
        <v>1342</v>
      </c>
      <c r="J281" s="20">
        <v>1381</v>
      </c>
      <c r="K281" s="20">
        <v>1415</v>
      </c>
      <c r="L281" s="20">
        <v>1373</v>
      </c>
      <c r="M281" s="19">
        <f>'[1]Summary Table'!$U$61</f>
        <v>1349</v>
      </c>
      <c r="N281" s="20">
        <f t="shared" si="37"/>
        <v>-42</v>
      </c>
      <c r="O281" s="21">
        <f t="shared" si="38"/>
        <v>-3.01941049604601E-2</v>
      </c>
      <c r="P281" s="22"/>
      <c r="Q281" s="28" t="s">
        <v>34</v>
      </c>
      <c r="R281" s="29" t="s">
        <v>23</v>
      </c>
    </row>
    <row r="282" spans="1:18" ht="15" customHeight="1" x14ac:dyDescent="0.25">
      <c r="A282" s="1" t="s">
        <v>35</v>
      </c>
      <c r="B282" s="20">
        <v>2175</v>
      </c>
      <c r="C282" s="20">
        <v>2189</v>
      </c>
      <c r="D282" s="20">
        <v>2146</v>
      </c>
      <c r="E282" s="20">
        <v>2125</v>
      </c>
      <c r="F282" s="20">
        <v>2170</v>
      </c>
      <c r="G282" s="20">
        <v>2136</v>
      </c>
      <c r="H282" s="20">
        <v>2146</v>
      </c>
      <c r="I282" s="20">
        <v>2111</v>
      </c>
      <c r="J282" s="20">
        <v>2111</v>
      </c>
      <c r="K282" s="20">
        <v>2110</v>
      </c>
      <c r="L282" s="20">
        <v>2101</v>
      </c>
      <c r="M282" s="19">
        <f>'[1]Summary Table'!$V$61</f>
        <v>2082</v>
      </c>
      <c r="N282" s="20">
        <f t="shared" si="37"/>
        <v>-93</v>
      </c>
      <c r="O282" s="21">
        <f t="shared" si="38"/>
        <v>-4.275862068965517E-2</v>
      </c>
      <c r="P282" s="22"/>
      <c r="Q282" s="30">
        <f>SUM(B287:M287)/12</f>
        <v>18</v>
      </c>
      <c r="R282" s="22">
        <f>M275/R274</f>
        <v>1.0125313283208019</v>
      </c>
    </row>
    <row r="283" spans="1:18" ht="15" customHeight="1" x14ac:dyDescent="0.25">
      <c r="A283" s="31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3"/>
      <c r="M283" s="33"/>
      <c r="N283" s="33"/>
      <c r="O283" s="33"/>
    </row>
    <row r="284" spans="1:18" ht="15" customHeight="1" x14ac:dyDescent="0.25">
      <c r="A284" s="1" t="s">
        <v>36</v>
      </c>
      <c r="B284" s="20">
        <v>3707</v>
      </c>
      <c r="C284" s="20">
        <v>3708</v>
      </c>
      <c r="D284" s="20">
        <v>3729</v>
      </c>
      <c r="E284" s="20">
        <v>3790</v>
      </c>
      <c r="F284" s="20">
        <v>3818</v>
      </c>
      <c r="G284" s="20">
        <v>3822</v>
      </c>
      <c r="H284" s="20">
        <v>3840</v>
      </c>
      <c r="I284" s="20">
        <v>3781</v>
      </c>
      <c r="J284" s="20">
        <v>3898</v>
      </c>
      <c r="K284" s="20">
        <v>3887</v>
      </c>
      <c r="L284" s="20">
        <v>3877</v>
      </c>
      <c r="M284" s="19">
        <f>'[1]Summary Table'!$BL$14</f>
        <v>3841</v>
      </c>
      <c r="N284" s="20">
        <f>M284-B284</f>
        <v>134</v>
      </c>
      <c r="O284" s="21">
        <f>+N284/$B284</f>
        <v>3.6147828432694901E-2</v>
      </c>
    </row>
    <row r="285" spans="1:18" ht="15" customHeight="1" x14ac:dyDescent="0.25">
      <c r="A285" s="1" t="s">
        <v>37</v>
      </c>
      <c r="B285" s="20">
        <v>970</v>
      </c>
      <c r="C285" s="20">
        <v>971</v>
      </c>
      <c r="D285" s="20">
        <v>978</v>
      </c>
      <c r="E285" s="20">
        <v>995</v>
      </c>
      <c r="F285" s="20">
        <v>996</v>
      </c>
      <c r="G285" s="20">
        <v>995</v>
      </c>
      <c r="H285" s="20">
        <v>975</v>
      </c>
      <c r="I285" s="20">
        <v>971</v>
      </c>
      <c r="J285" s="20">
        <v>985</v>
      </c>
      <c r="K285" s="20">
        <v>988</v>
      </c>
      <c r="L285" s="20">
        <v>984</v>
      </c>
      <c r="M285" s="19">
        <f>'[1]Summary Table'!$BM$14</f>
        <v>981</v>
      </c>
      <c r="N285" s="25">
        <f>M285-B285</f>
        <v>11</v>
      </c>
      <c r="O285" s="21">
        <f>+N285/$B285</f>
        <v>1.134020618556701E-2</v>
      </c>
    </row>
    <row r="286" spans="1:18" ht="15" customHeight="1" x14ac:dyDescent="0.25">
      <c r="A286" s="35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7"/>
      <c r="P286" s="22"/>
      <c r="Q286" s="5"/>
      <c r="R286" s="38" t="s">
        <v>38</v>
      </c>
    </row>
    <row r="287" spans="1:18" ht="15" customHeight="1" x14ac:dyDescent="0.25">
      <c r="A287" s="1" t="s">
        <v>39</v>
      </c>
      <c r="B287" s="20">
        <v>22</v>
      </c>
      <c r="C287" s="20">
        <v>21</v>
      </c>
      <c r="D287" s="20">
        <v>17</v>
      </c>
      <c r="E287" s="20">
        <v>27</v>
      </c>
      <c r="F287" s="20">
        <v>19</v>
      </c>
      <c r="G287" s="20">
        <v>18</v>
      </c>
      <c r="H287" s="20">
        <v>3</v>
      </c>
      <c r="I287" s="20">
        <v>22</v>
      </c>
      <c r="J287" s="20">
        <v>30</v>
      </c>
      <c r="K287" s="20">
        <v>16</v>
      </c>
      <c r="L287" s="20">
        <v>6</v>
      </c>
      <c r="M287" s="19">
        <f>'[1]Summary Table'!$AB$61</f>
        <v>15</v>
      </c>
      <c r="N287" s="20"/>
      <c r="O287" s="47"/>
      <c r="P287" s="25"/>
      <c r="Q287" s="8" t="s">
        <v>31</v>
      </c>
      <c r="R287" s="38" t="s">
        <v>40</v>
      </c>
    </row>
    <row r="288" spans="1:18" ht="15" customHeight="1" x14ac:dyDescent="0.25">
      <c r="A288" s="1" t="s">
        <v>41</v>
      </c>
      <c r="B288" s="20">
        <v>24</v>
      </c>
      <c r="C288" s="20">
        <v>9</v>
      </c>
      <c r="D288" s="20">
        <v>0</v>
      </c>
      <c r="E288" s="20">
        <v>2</v>
      </c>
      <c r="F288" s="20">
        <v>1</v>
      </c>
      <c r="G288" s="20">
        <v>0</v>
      </c>
      <c r="H288" s="20">
        <v>1</v>
      </c>
      <c r="I288" s="20">
        <v>0</v>
      </c>
      <c r="J288" s="20">
        <v>0</v>
      </c>
      <c r="K288" s="20">
        <v>0</v>
      </c>
      <c r="L288" s="20">
        <v>1</v>
      </c>
      <c r="M288" s="19">
        <f>'[1]Summary Table'!$AC$61</f>
        <v>1</v>
      </c>
      <c r="N288" s="20"/>
      <c r="O288" s="48"/>
      <c r="P288" s="8"/>
      <c r="Q288" s="28" t="s">
        <v>42</v>
      </c>
      <c r="R288" s="29" t="s">
        <v>43</v>
      </c>
    </row>
    <row r="289" spans="1:18" ht="15" customHeight="1" x14ac:dyDescent="0.25">
      <c r="A289" s="1" t="s">
        <v>44</v>
      </c>
      <c r="B289" s="39">
        <v>2.0043227665706054</v>
      </c>
      <c r="C289" s="39">
        <v>2.0608695652173914</v>
      </c>
      <c r="D289" s="39">
        <v>2.0332850940665703</v>
      </c>
      <c r="E289" s="39">
        <v>1.9394366197183099</v>
      </c>
      <c r="F289" s="39">
        <v>1.9162087912087913</v>
      </c>
      <c r="G289" s="39">
        <v>1.8026845637583893</v>
      </c>
      <c r="H289" s="39">
        <v>1.7767379679144386</v>
      </c>
      <c r="I289" s="39">
        <v>1.7588466579292268</v>
      </c>
      <c r="J289" s="39">
        <v>1.733163913595934</v>
      </c>
      <c r="K289" s="39">
        <v>1.7431421446384039</v>
      </c>
      <c r="L289" s="39">
        <v>1.6950000000000001</v>
      </c>
      <c r="M289" s="53">
        <f>'[1]Summary Table'!$BI$61</f>
        <v>1.6485148514851484</v>
      </c>
      <c r="N289" s="39"/>
      <c r="O289" s="21"/>
      <c r="P289" s="22"/>
      <c r="Q289" s="30">
        <f>SUM(B288:M288)/12</f>
        <v>3.25</v>
      </c>
      <c r="R289" s="41">
        <f>'[1]Vol. Rolling Retention Rate'!$B$14</f>
        <v>0.89347879382201523</v>
      </c>
    </row>
    <row r="290" spans="1:18" ht="15" customHeight="1" x14ac:dyDescent="0.25">
      <c r="A290" s="42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5"/>
      <c r="M290" s="5"/>
      <c r="R290" s="21"/>
    </row>
    <row r="291" spans="1:18" ht="45" x14ac:dyDescent="0.25">
      <c r="A291" s="10" t="s">
        <v>66</v>
      </c>
      <c r="B291" s="11" t="s">
        <v>5</v>
      </c>
      <c r="C291" s="11" t="s">
        <v>6</v>
      </c>
      <c r="D291" s="11" t="s">
        <v>7</v>
      </c>
      <c r="E291" s="11" t="s">
        <v>8</v>
      </c>
      <c r="F291" s="11" t="s">
        <v>9</v>
      </c>
      <c r="G291" s="11" t="s">
        <v>10</v>
      </c>
      <c r="H291" s="11" t="s">
        <v>11</v>
      </c>
      <c r="I291" s="11" t="s">
        <v>12</v>
      </c>
      <c r="J291" s="11" t="s">
        <v>13</v>
      </c>
      <c r="K291" s="11" t="s">
        <v>14</v>
      </c>
      <c r="L291" s="13" t="s">
        <v>15</v>
      </c>
      <c r="M291" s="13" t="str">
        <f>$M$4</f>
        <v>May 19</v>
      </c>
      <c r="N291" s="14" t="s">
        <v>17</v>
      </c>
      <c r="O291" s="15" t="s">
        <v>18</v>
      </c>
      <c r="P291" s="16"/>
      <c r="Q291" s="16" t="s">
        <v>19</v>
      </c>
      <c r="R291" s="52" t="s">
        <v>20</v>
      </c>
    </row>
    <row r="292" spans="1:18" ht="15" customHeight="1" x14ac:dyDescent="0.25">
      <c r="A292" s="1" t="s">
        <v>21</v>
      </c>
      <c r="B292" s="20">
        <v>373</v>
      </c>
      <c r="C292" s="20">
        <v>373</v>
      </c>
      <c r="D292" s="20">
        <v>385</v>
      </c>
      <c r="E292" s="20">
        <v>372</v>
      </c>
      <c r="F292" s="20">
        <v>375</v>
      </c>
      <c r="G292" s="20">
        <v>375</v>
      </c>
      <c r="H292" s="20">
        <v>370</v>
      </c>
      <c r="I292" s="20">
        <v>368</v>
      </c>
      <c r="J292" s="20">
        <v>372</v>
      </c>
      <c r="K292" s="20">
        <v>373</v>
      </c>
      <c r="L292" s="20">
        <v>374</v>
      </c>
      <c r="M292" s="19">
        <f>'[1]Summary Table'!$W$77</f>
        <v>366</v>
      </c>
      <c r="N292" s="20">
        <f t="shared" ref="N292:N301" si="39">M292-B292</f>
        <v>-7</v>
      </c>
      <c r="O292" s="21">
        <f t="shared" ref="O292:O301" si="40">+N292/$B292</f>
        <v>-1.876675603217158E-2</v>
      </c>
      <c r="P292" s="22"/>
      <c r="Q292" s="23" t="s">
        <v>22</v>
      </c>
      <c r="R292" s="23" t="s">
        <v>23</v>
      </c>
    </row>
    <row r="293" spans="1:18" ht="15" customHeight="1" x14ac:dyDescent="0.25">
      <c r="A293" s="1" t="s">
        <v>24</v>
      </c>
      <c r="B293" s="20">
        <v>148</v>
      </c>
      <c r="C293" s="20">
        <v>158</v>
      </c>
      <c r="D293" s="20">
        <v>160</v>
      </c>
      <c r="E293" s="20">
        <v>174</v>
      </c>
      <c r="F293" s="20">
        <v>187</v>
      </c>
      <c r="G293" s="20">
        <v>197</v>
      </c>
      <c r="H293" s="20">
        <v>204</v>
      </c>
      <c r="I293" s="20">
        <v>213</v>
      </c>
      <c r="J293" s="20">
        <v>186</v>
      </c>
      <c r="K293" s="20">
        <v>198</v>
      </c>
      <c r="L293" s="20">
        <v>174</v>
      </c>
      <c r="M293" s="19">
        <f>'[1]Summary Table'!$Y$77</f>
        <v>172</v>
      </c>
      <c r="N293" s="20">
        <f t="shared" si="39"/>
        <v>24</v>
      </c>
      <c r="O293" s="21">
        <f t="shared" si="40"/>
        <v>0.16216216216216217</v>
      </c>
      <c r="P293" s="22"/>
      <c r="Q293" s="22">
        <f>1-M293/M294</f>
        <v>0.68029739776951681</v>
      </c>
      <c r="R293" s="25">
        <v>555</v>
      </c>
    </row>
    <row r="294" spans="1:18" ht="15" customHeight="1" x14ac:dyDescent="0.25">
      <c r="A294" s="1" t="s">
        <v>25</v>
      </c>
      <c r="B294" s="26">
        <v>521</v>
      </c>
      <c r="C294" s="26">
        <v>531</v>
      </c>
      <c r="D294" s="26">
        <v>545</v>
      </c>
      <c r="E294" s="26">
        <v>546</v>
      </c>
      <c r="F294" s="26">
        <v>562</v>
      </c>
      <c r="G294" s="26">
        <v>572</v>
      </c>
      <c r="H294" s="26">
        <v>574</v>
      </c>
      <c r="I294" s="26">
        <v>581</v>
      </c>
      <c r="J294" s="26">
        <v>558</v>
      </c>
      <c r="K294" s="26">
        <v>571</v>
      </c>
      <c r="L294" s="26">
        <v>548</v>
      </c>
      <c r="M294" s="19">
        <f>'[1]Summary Table'!$AE$77</f>
        <v>538</v>
      </c>
      <c r="N294" s="20">
        <f t="shared" si="39"/>
        <v>17</v>
      </c>
      <c r="O294" s="21">
        <f t="shared" si="40"/>
        <v>3.2629558541266791E-2</v>
      </c>
      <c r="P294" s="22"/>
      <c r="Q294" s="8"/>
      <c r="R294" s="27"/>
    </row>
    <row r="295" spans="1:18" ht="15" customHeight="1" x14ac:dyDescent="0.25">
      <c r="A295" s="85" t="s">
        <v>26</v>
      </c>
      <c r="B295" s="26">
        <v>0</v>
      </c>
      <c r="C295" s="26">
        <v>2</v>
      </c>
      <c r="D295" s="26">
        <v>238</v>
      </c>
      <c r="E295" s="26">
        <v>238</v>
      </c>
      <c r="F295" s="26">
        <v>238</v>
      </c>
      <c r="G295" s="26">
        <v>238</v>
      </c>
      <c r="H295" s="26">
        <v>238</v>
      </c>
      <c r="I295" s="26">
        <v>239</v>
      </c>
      <c r="J295" s="26">
        <v>239</v>
      </c>
      <c r="K295" s="26">
        <v>267</v>
      </c>
      <c r="L295" s="26">
        <v>274</v>
      </c>
      <c r="M295" s="19">
        <f>'[1]Summary Table'!$AY$77</f>
        <v>295</v>
      </c>
      <c r="N295" s="20">
        <f t="shared" si="39"/>
        <v>295</v>
      </c>
      <c r="O295" s="21" t="str">
        <f>IF(B295=0,"0.0%",N295/B295)</f>
        <v>0.0%</v>
      </c>
      <c r="P295" s="22"/>
      <c r="Q295" s="8"/>
      <c r="R295" s="27"/>
    </row>
    <row r="296" spans="1:18" ht="15" customHeight="1" x14ac:dyDescent="0.25">
      <c r="A296" s="1" t="s">
        <v>27</v>
      </c>
      <c r="B296" s="26">
        <v>27</v>
      </c>
      <c r="C296" s="26">
        <v>37</v>
      </c>
      <c r="D296" s="26">
        <v>44</v>
      </c>
      <c r="E296" s="26">
        <v>48</v>
      </c>
      <c r="F296" s="26">
        <v>60</v>
      </c>
      <c r="G296" s="26">
        <v>73</v>
      </c>
      <c r="H296" s="26">
        <v>79</v>
      </c>
      <c r="I296" s="26">
        <v>87</v>
      </c>
      <c r="J296" s="26">
        <v>75</v>
      </c>
      <c r="K296" s="26">
        <v>82</v>
      </c>
      <c r="L296" s="26">
        <v>72</v>
      </c>
      <c r="M296" s="19">
        <f>'[1]Summary Table'!$BA$77</f>
        <v>72</v>
      </c>
      <c r="N296" s="20">
        <f t="shared" si="39"/>
        <v>45</v>
      </c>
      <c r="O296" s="21">
        <f t="shared" si="40"/>
        <v>1.6666666666666667</v>
      </c>
      <c r="P296" s="22"/>
      <c r="Q296" s="8"/>
      <c r="R296" s="27"/>
    </row>
    <row r="297" spans="1:18" ht="15" customHeight="1" x14ac:dyDescent="0.25">
      <c r="A297" s="1" t="s">
        <v>28</v>
      </c>
      <c r="B297" s="20">
        <v>20</v>
      </c>
      <c r="C297" s="20">
        <v>20</v>
      </c>
      <c r="D297" s="20">
        <v>17</v>
      </c>
      <c r="E297" s="20">
        <v>17</v>
      </c>
      <c r="F297" s="20">
        <v>19</v>
      </c>
      <c r="G297" s="20">
        <v>19</v>
      </c>
      <c r="H297" s="20">
        <v>19</v>
      </c>
      <c r="I297" s="20">
        <v>18</v>
      </c>
      <c r="J297" s="20">
        <v>19</v>
      </c>
      <c r="K297" s="20">
        <v>19</v>
      </c>
      <c r="L297" s="20">
        <v>18</v>
      </c>
      <c r="M297" s="19">
        <f>'[1]Summary Table'!$Z$77</f>
        <v>18</v>
      </c>
      <c r="N297" s="20">
        <f t="shared" si="39"/>
        <v>-2</v>
      </c>
      <c r="O297" s="21">
        <f t="shared" si="40"/>
        <v>-0.1</v>
      </c>
      <c r="P297" s="22"/>
    </row>
    <row r="298" spans="1:18" ht="15" customHeight="1" x14ac:dyDescent="0.25">
      <c r="A298" s="1" t="s">
        <v>46</v>
      </c>
      <c r="B298" s="20">
        <v>541</v>
      </c>
      <c r="C298" s="20">
        <v>553</v>
      </c>
      <c r="D298" s="20">
        <v>800</v>
      </c>
      <c r="E298" s="20">
        <v>801</v>
      </c>
      <c r="F298" s="20">
        <v>819</v>
      </c>
      <c r="G298" s="20">
        <v>829</v>
      </c>
      <c r="H298" s="20">
        <v>831</v>
      </c>
      <c r="I298" s="20">
        <v>838</v>
      </c>
      <c r="J298" s="20">
        <v>844</v>
      </c>
      <c r="K298" s="20">
        <v>857</v>
      </c>
      <c r="L298" s="20">
        <v>840</v>
      </c>
      <c r="M298" s="19">
        <f>'[1]Summary Table'!$AF$77</f>
        <v>864</v>
      </c>
      <c r="N298" s="20">
        <f t="shared" si="39"/>
        <v>323</v>
      </c>
      <c r="O298" s="21">
        <f t="shared" si="40"/>
        <v>0.59704251386321627</v>
      </c>
      <c r="P298" s="22"/>
    </row>
    <row r="299" spans="1:18" ht="15" customHeight="1" x14ac:dyDescent="0.25">
      <c r="A299" s="1" t="s">
        <v>30</v>
      </c>
      <c r="B299" s="20">
        <v>279</v>
      </c>
      <c r="C299" s="20">
        <v>279</v>
      </c>
      <c r="D299" s="20">
        <v>248</v>
      </c>
      <c r="E299" s="20">
        <v>258</v>
      </c>
      <c r="F299" s="20">
        <v>274</v>
      </c>
      <c r="G299" s="20">
        <v>286</v>
      </c>
      <c r="H299" s="20">
        <v>315</v>
      </c>
      <c r="I299" s="20">
        <v>313</v>
      </c>
      <c r="J299" s="20">
        <v>301</v>
      </c>
      <c r="K299" s="20">
        <v>278</v>
      </c>
      <c r="L299" s="20">
        <v>329</v>
      </c>
      <c r="M299" s="19">
        <f>'[1]Summary Table'!$O$77</f>
        <v>324</v>
      </c>
      <c r="N299" s="20">
        <f t="shared" si="39"/>
        <v>45</v>
      </c>
      <c r="O299" s="21">
        <f t="shared" si="40"/>
        <v>0.16129032258064516</v>
      </c>
      <c r="P299" s="22"/>
      <c r="Q299" s="8" t="s">
        <v>31</v>
      </c>
      <c r="R299" s="8" t="s">
        <v>32</v>
      </c>
    </row>
    <row r="300" spans="1:18" ht="15" customHeight="1" x14ac:dyDescent="0.25">
      <c r="A300" s="1" t="s">
        <v>33</v>
      </c>
      <c r="B300" s="20">
        <v>895</v>
      </c>
      <c r="C300" s="20">
        <v>871</v>
      </c>
      <c r="D300" s="20">
        <v>911</v>
      </c>
      <c r="E300" s="20">
        <v>861</v>
      </c>
      <c r="F300" s="20">
        <v>862</v>
      </c>
      <c r="G300" s="20">
        <v>868</v>
      </c>
      <c r="H300" s="20">
        <v>823</v>
      </c>
      <c r="I300" s="20">
        <v>887</v>
      </c>
      <c r="J300" s="20">
        <v>895</v>
      </c>
      <c r="K300" s="20">
        <v>908</v>
      </c>
      <c r="L300" s="20">
        <v>906</v>
      </c>
      <c r="M300" s="19">
        <f>'[1]Summary Table'!$U$77</f>
        <v>918</v>
      </c>
      <c r="N300" s="20">
        <f t="shared" si="39"/>
        <v>23</v>
      </c>
      <c r="O300" s="21">
        <f t="shared" si="40"/>
        <v>2.5698324022346369E-2</v>
      </c>
      <c r="P300" s="22"/>
      <c r="Q300" s="28" t="s">
        <v>34</v>
      </c>
      <c r="R300" s="29" t="s">
        <v>23</v>
      </c>
    </row>
    <row r="301" spans="1:18" ht="15" customHeight="1" x14ac:dyDescent="0.25">
      <c r="A301" s="1" t="s">
        <v>35</v>
      </c>
      <c r="B301" s="20">
        <v>1174</v>
      </c>
      <c r="C301" s="20">
        <v>1150</v>
      </c>
      <c r="D301" s="20">
        <v>1159</v>
      </c>
      <c r="E301" s="20">
        <v>1119</v>
      </c>
      <c r="F301" s="20">
        <v>1136</v>
      </c>
      <c r="G301" s="20">
        <v>1154</v>
      </c>
      <c r="H301" s="20">
        <v>1138</v>
      </c>
      <c r="I301" s="20">
        <v>1200</v>
      </c>
      <c r="J301" s="20">
        <v>1196</v>
      </c>
      <c r="K301" s="20">
        <v>1186</v>
      </c>
      <c r="L301" s="20">
        <v>1235</v>
      </c>
      <c r="M301" s="19">
        <f>'[1]Summary Table'!$V$77</f>
        <v>1242</v>
      </c>
      <c r="N301" s="20">
        <f t="shared" si="39"/>
        <v>68</v>
      </c>
      <c r="O301" s="21">
        <f t="shared" si="40"/>
        <v>5.7921635434412269E-2</v>
      </c>
      <c r="P301" s="22"/>
      <c r="Q301" s="30">
        <f>SUM(B306:M306)/12</f>
        <v>8.25</v>
      </c>
      <c r="R301" s="22">
        <f>M294/R293</f>
        <v>0.96936936936936935</v>
      </c>
    </row>
    <row r="302" spans="1:18" ht="15" customHeight="1" x14ac:dyDescent="0.25">
      <c r="A302" s="31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3"/>
      <c r="M302" s="33"/>
      <c r="N302" s="33"/>
      <c r="O302" s="33"/>
    </row>
    <row r="303" spans="1:18" ht="15" customHeight="1" x14ac:dyDescent="0.25">
      <c r="A303" s="1" t="s">
        <v>36</v>
      </c>
      <c r="B303" s="20">
        <v>2305</v>
      </c>
      <c r="C303" s="20">
        <v>2264</v>
      </c>
      <c r="D303" s="20">
        <v>2204</v>
      </c>
      <c r="E303" s="20">
        <v>2167</v>
      </c>
      <c r="F303" s="20">
        <v>2107</v>
      </c>
      <c r="G303" s="20">
        <v>2071</v>
      </c>
      <c r="H303" s="20">
        <v>2048</v>
      </c>
      <c r="I303" s="20">
        <v>2050</v>
      </c>
      <c r="J303" s="20">
        <v>2064</v>
      </c>
      <c r="K303" s="20">
        <v>2032</v>
      </c>
      <c r="L303" s="20">
        <v>2053</v>
      </c>
      <c r="M303" s="19">
        <f>'[1]Summary Table'!$BL$19</f>
        <v>2065</v>
      </c>
      <c r="N303" s="20">
        <f>M303-B303</f>
        <v>-240</v>
      </c>
      <c r="O303" s="21">
        <f>+N303/$B303</f>
        <v>-0.10412147505422993</v>
      </c>
    </row>
    <row r="304" spans="1:18" ht="15" customHeight="1" x14ac:dyDescent="0.25">
      <c r="A304" s="1" t="s">
        <v>37</v>
      </c>
      <c r="B304" s="20">
        <v>639</v>
      </c>
      <c r="C304" s="20">
        <v>645</v>
      </c>
      <c r="D304" s="20">
        <v>653</v>
      </c>
      <c r="E304" s="20">
        <v>638</v>
      </c>
      <c r="F304" s="20">
        <v>642</v>
      </c>
      <c r="G304" s="20">
        <v>635</v>
      </c>
      <c r="H304" s="20">
        <v>636</v>
      </c>
      <c r="I304" s="20">
        <v>639</v>
      </c>
      <c r="J304" s="20">
        <v>632</v>
      </c>
      <c r="K304" s="20">
        <v>642</v>
      </c>
      <c r="L304" s="20">
        <v>635</v>
      </c>
      <c r="M304" s="19">
        <f>'[1]Summary Table'!$BM$19</f>
        <v>638</v>
      </c>
      <c r="N304" s="25">
        <f>M304-B304</f>
        <v>-1</v>
      </c>
      <c r="O304" s="21">
        <f>+N304/$B304</f>
        <v>-1.5649452269170579E-3</v>
      </c>
    </row>
    <row r="305" spans="1:18" ht="15" customHeight="1" x14ac:dyDescent="0.25">
      <c r="A305" s="35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7"/>
      <c r="P305" s="22"/>
      <c r="Q305" s="5"/>
      <c r="R305" s="38" t="s">
        <v>38</v>
      </c>
    </row>
    <row r="306" spans="1:18" ht="15" customHeight="1" x14ac:dyDescent="0.25">
      <c r="A306" s="1" t="s">
        <v>39</v>
      </c>
      <c r="B306" s="20">
        <v>6</v>
      </c>
      <c r="C306" s="20">
        <v>15</v>
      </c>
      <c r="D306" s="20">
        <v>13</v>
      </c>
      <c r="E306" s="20">
        <v>3</v>
      </c>
      <c r="F306" s="20">
        <v>15</v>
      </c>
      <c r="G306" s="20">
        <v>10</v>
      </c>
      <c r="H306" s="20">
        <v>2</v>
      </c>
      <c r="I306" s="20">
        <v>9</v>
      </c>
      <c r="J306" s="20">
        <v>7</v>
      </c>
      <c r="K306" s="20">
        <v>12</v>
      </c>
      <c r="L306" s="20">
        <v>4</v>
      </c>
      <c r="M306" s="19">
        <f>'[1]Summary Table'!$AB$77</f>
        <v>3</v>
      </c>
      <c r="N306" s="20"/>
      <c r="O306" s="47"/>
      <c r="P306" s="25"/>
      <c r="Q306" s="8" t="s">
        <v>31</v>
      </c>
      <c r="R306" s="38" t="s">
        <v>40</v>
      </c>
    </row>
    <row r="307" spans="1:18" ht="15" customHeight="1" x14ac:dyDescent="0.25">
      <c r="A307" s="1" t="s">
        <v>41</v>
      </c>
      <c r="B307" s="20">
        <v>1</v>
      </c>
      <c r="C307" s="20">
        <v>0</v>
      </c>
      <c r="D307" s="20">
        <v>0</v>
      </c>
      <c r="E307" s="20">
        <v>0</v>
      </c>
      <c r="F307" s="20">
        <v>0</v>
      </c>
      <c r="G307" s="20">
        <v>0</v>
      </c>
      <c r="H307" s="20">
        <v>0</v>
      </c>
      <c r="I307" s="20">
        <v>1</v>
      </c>
      <c r="J307" s="20">
        <v>0</v>
      </c>
      <c r="K307" s="20">
        <v>0</v>
      </c>
      <c r="L307" s="20">
        <v>0</v>
      </c>
      <c r="M307" s="19">
        <f>'[1]Summary Table'!$AC$77</f>
        <v>0</v>
      </c>
      <c r="N307" s="20"/>
      <c r="O307" s="48"/>
      <c r="P307" s="8"/>
      <c r="Q307" s="28" t="s">
        <v>42</v>
      </c>
      <c r="R307" s="29" t="s">
        <v>43</v>
      </c>
    </row>
    <row r="308" spans="1:18" ht="15" customHeight="1" x14ac:dyDescent="0.25">
      <c r="A308" s="1" t="s">
        <v>44</v>
      </c>
      <c r="B308" s="39">
        <v>1.7178502879078694</v>
      </c>
      <c r="C308" s="39">
        <v>1.64030131826742</v>
      </c>
      <c r="D308" s="39">
        <v>1.6715596330275229</v>
      </c>
      <c r="E308" s="39">
        <v>1.5769230769230769</v>
      </c>
      <c r="F308" s="39">
        <v>1.5338078291814947</v>
      </c>
      <c r="G308" s="39">
        <v>1.5174825174825175</v>
      </c>
      <c r="H308" s="39">
        <v>1.4337979094076656</v>
      </c>
      <c r="I308" s="39">
        <v>1.5266781411359724</v>
      </c>
      <c r="J308" s="39">
        <v>1.6039426523297491</v>
      </c>
      <c r="K308" s="39">
        <v>1.5901926444833625</v>
      </c>
      <c r="L308" s="39">
        <v>1.6496350364963503</v>
      </c>
      <c r="M308" s="53">
        <f>'[1]Summary Table'!$BI$77</f>
        <v>1.7026022304832713</v>
      </c>
      <c r="N308" s="39"/>
      <c r="O308" s="21"/>
      <c r="P308" s="22"/>
      <c r="Q308" s="30">
        <f>SUM(B307:M307)/12</f>
        <v>0.16666666666666666</v>
      </c>
      <c r="R308" s="41">
        <f>'[1]Vol. Rolling Retention Rate'!$B$19</f>
        <v>0.8577508593877885</v>
      </c>
    </row>
    <row r="309" spans="1:18" ht="15" customHeight="1" x14ac:dyDescent="0.25">
      <c r="A309" s="1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21"/>
      <c r="P309" s="22"/>
      <c r="Q309" s="30"/>
      <c r="R309" s="22"/>
    </row>
    <row r="310" spans="1:18" ht="45" x14ac:dyDescent="0.25">
      <c r="A310" s="10" t="s">
        <v>67</v>
      </c>
      <c r="B310" s="11" t="s">
        <v>5</v>
      </c>
      <c r="C310" s="11" t="s">
        <v>6</v>
      </c>
      <c r="D310" s="11" t="s">
        <v>7</v>
      </c>
      <c r="E310" s="11" t="s">
        <v>8</v>
      </c>
      <c r="F310" s="11" t="s">
        <v>9</v>
      </c>
      <c r="G310" s="11" t="s">
        <v>10</v>
      </c>
      <c r="H310" s="11" t="s">
        <v>11</v>
      </c>
      <c r="I310" s="11" t="s">
        <v>12</v>
      </c>
      <c r="J310" s="11" t="s">
        <v>13</v>
      </c>
      <c r="K310" s="11" t="s">
        <v>14</v>
      </c>
      <c r="L310" s="13" t="s">
        <v>15</v>
      </c>
      <c r="M310" s="13" t="str">
        <f>$M$4</f>
        <v>May 19</v>
      </c>
      <c r="N310" s="14" t="s">
        <v>17</v>
      </c>
      <c r="O310" s="15" t="s">
        <v>18</v>
      </c>
      <c r="P310" s="16"/>
      <c r="Q310" s="16" t="s">
        <v>19</v>
      </c>
      <c r="R310" s="52" t="s">
        <v>20</v>
      </c>
    </row>
    <row r="311" spans="1:18" ht="15" customHeight="1" x14ac:dyDescent="0.25">
      <c r="A311" s="1" t="s">
        <v>21</v>
      </c>
      <c r="B311" s="20">
        <v>434</v>
      </c>
      <c r="C311" s="20">
        <v>431</v>
      </c>
      <c r="D311" s="20">
        <v>436</v>
      </c>
      <c r="E311" s="20">
        <v>447</v>
      </c>
      <c r="F311" s="20">
        <v>464</v>
      </c>
      <c r="G311" s="20">
        <v>472</v>
      </c>
      <c r="H311" s="20">
        <v>469</v>
      </c>
      <c r="I311" s="20">
        <v>472</v>
      </c>
      <c r="J311" s="20">
        <v>466</v>
      </c>
      <c r="K311" s="20">
        <v>468</v>
      </c>
      <c r="L311" s="20">
        <v>461</v>
      </c>
      <c r="M311" s="19">
        <f>'[1]Summary Table'!$W$88</f>
        <v>461</v>
      </c>
      <c r="N311" s="20">
        <f t="shared" ref="N311:N320" si="41">M311-B311</f>
        <v>27</v>
      </c>
      <c r="O311" s="21">
        <f t="shared" ref="O311:O320" si="42">+N311/$B311</f>
        <v>6.2211981566820278E-2</v>
      </c>
      <c r="P311" s="22"/>
      <c r="Q311" s="23" t="s">
        <v>22</v>
      </c>
      <c r="R311" s="23" t="s">
        <v>23</v>
      </c>
    </row>
    <row r="312" spans="1:18" ht="15" customHeight="1" x14ac:dyDescent="0.25">
      <c r="A312" s="1" t="s">
        <v>24</v>
      </c>
      <c r="B312" s="20">
        <v>86</v>
      </c>
      <c r="C312" s="20">
        <v>64</v>
      </c>
      <c r="D312" s="20">
        <v>54</v>
      </c>
      <c r="E312" s="20">
        <v>59</v>
      </c>
      <c r="F312" s="20">
        <v>62</v>
      </c>
      <c r="G312" s="20">
        <v>81</v>
      </c>
      <c r="H312" s="20">
        <v>83</v>
      </c>
      <c r="I312" s="20">
        <v>93</v>
      </c>
      <c r="J312" s="20">
        <v>113</v>
      </c>
      <c r="K312" s="20">
        <v>119</v>
      </c>
      <c r="L312" s="20">
        <v>127</v>
      </c>
      <c r="M312" s="19">
        <f>'[1]Summary Table'!$Y$88</f>
        <v>132</v>
      </c>
      <c r="N312" s="20">
        <f t="shared" si="41"/>
        <v>46</v>
      </c>
      <c r="O312" s="21">
        <f t="shared" si="42"/>
        <v>0.53488372093023251</v>
      </c>
      <c r="P312" s="22"/>
      <c r="Q312" s="22">
        <f>1-M312/M313</f>
        <v>0.77740303541315348</v>
      </c>
      <c r="R312" s="25">
        <v>515</v>
      </c>
    </row>
    <row r="313" spans="1:18" ht="15" customHeight="1" x14ac:dyDescent="0.25">
      <c r="A313" s="1" t="s">
        <v>25</v>
      </c>
      <c r="B313" s="26">
        <v>520</v>
      </c>
      <c r="C313" s="26">
        <v>495</v>
      </c>
      <c r="D313" s="26">
        <v>490</v>
      </c>
      <c r="E313" s="26">
        <v>506</v>
      </c>
      <c r="F313" s="26">
        <v>526</v>
      </c>
      <c r="G313" s="26">
        <v>553</v>
      </c>
      <c r="H313" s="26">
        <v>552</v>
      </c>
      <c r="I313" s="26">
        <v>565</v>
      </c>
      <c r="J313" s="26">
        <v>579</v>
      </c>
      <c r="K313" s="26">
        <v>587</v>
      </c>
      <c r="L313" s="26">
        <v>588</v>
      </c>
      <c r="M313" s="19">
        <f>'[1]Summary Table'!$AE$88</f>
        <v>593</v>
      </c>
      <c r="N313" s="20">
        <f t="shared" si="41"/>
        <v>73</v>
      </c>
      <c r="O313" s="21">
        <f t="shared" si="42"/>
        <v>0.14038461538461539</v>
      </c>
      <c r="P313" s="22"/>
      <c r="Q313" s="8"/>
      <c r="R313" s="27"/>
    </row>
    <row r="314" spans="1:18" ht="15" customHeight="1" x14ac:dyDescent="0.25">
      <c r="A314" s="85" t="s">
        <v>26</v>
      </c>
      <c r="B314" s="26">
        <v>0</v>
      </c>
      <c r="C314" s="26">
        <v>14</v>
      </c>
      <c r="D314" s="26">
        <v>330</v>
      </c>
      <c r="E314" s="26">
        <v>325</v>
      </c>
      <c r="F314" s="26">
        <v>326</v>
      </c>
      <c r="G314" s="26">
        <v>326</v>
      </c>
      <c r="H314" s="26">
        <v>327</v>
      </c>
      <c r="I314" s="26">
        <v>323</v>
      </c>
      <c r="J314" s="26">
        <v>323</v>
      </c>
      <c r="K314" s="26">
        <v>323</v>
      </c>
      <c r="L314" s="26">
        <v>323</v>
      </c>
      <c r="M314" s="19">
        <f>'[1]Summary Table'!$AY$88</f>
        <v>323</v>
      </c>
      <c r="N314" s="20">
        <f t="shared" si="41"/>
        <v>323</v>
      </c>
      <c r="O314" s="21" t="str">
        <f>IF(B314=0,"0.0%",N314/B314)</f>
        <v>0.0%</v>
      </c>
      <c r="P314" s="22"/>
      <c r="Q314" s="8"/>
      <c r="R314" s="27"/>
    </row>
    <row r="315" spans="1:18" ht="15" customHeight="1" x14ac:dyDescent="0.25">
      <c r="A315" s="1" t="s">
        <v>27</v>
      </c>
      <c r="B315" s="26">
        <v>6</v>
      </c>
      <c r="C315" s="26">
        <v>6</v>
      </c>
      <c r="D315" s="26">
        <v>7</v>
      </c>
      <c r="E315" s="26">
        <v>6</v>
      </c>
      <c r="F315" s="26">
        <v>7</v>
      </c>
      <c r="G315" s="26">
        <v>9</v>
      </c>
      <c r="H315" s="26">
        <v>9</v>
      </c>
      <c r="I315" s="26">
        <v>12</v>
      </c>
      <c r="J315" s="26">
        <v>12</v>
      </c>
      <c r="K315" s="26">
        <v>16</v>
      </c>
      <c r="L315" s="26">
        <v>18</v>
      </c>
      <c r="M315" s="19">
        <f>'[1]Summary Table'!$BA$88</f>
        <v>22</v>
      </c>
      <c r="N315" s="20">
        <f t="shared" si="41"/>
        <v>16</v>
      </c>
      <c r="O315" s="21">
        <f t="shared" si="42"/>
        <v>2.6666666666666665</v>
      </c>
      <c r="P315" s="22"/>
      <c r="Q315" s="8"/>
      <c r="R315" s="27"/>
    </row>
    <row r="316" spans="1:18" ht="15" customHeight="1" x14ac:dyDescent="0.25">
      <c r="A316" s="1" t="s">
        <v>28</v>
      </c>
      <c r="B316" s="20">
        <v>27</v>
      </c>
      <c r="C316" s="20">
        <v>28</v>
      </c>
      <c r="D316" s="20">
        <v>28</v>
      </c>
      <c r="E316" s="20">
        <v>28</v>
      </c>
      <c r="F316" s="20">
        <v>28</v>
      </c>
      <c r="G316" s="20">
        <v>28</v>
      </c>
      <c r="H316" s="20">
        <v>28</v>
      </c>
      <c r="I316" s="20">
        <v>27</v>
      </c>
      <c r="J316" s="20">
        <v>27</v>
      </c>
      <c r="K316" s="20">
        <v>27</v>
      </c>
      <c r="L316" s="20">
        <v>27</v>
      </c>
      <c r="M316" s="19">
        <f>'[1]Summary Table'!$Z$88</f>
        <v>27</v>
      </c>
      <c r="N316" s="20">
        <f t="shared" si="41"/>
        <v>0</v>
      </c>
      <c r="O316" s="21">
        <f t="shared" si="42"/>
        <v>0</v>
      </c>
      <c r="P316" s="22"/>
    </row>
    <row r="317" spans="1:18" ht="15" customHeight="1" x14ac:dyDescent="0.25">
      <c r="A317" s="1" t="s">
        <v>46</v>
      </c>
      <c r="B317" s="20">
        <v>547</v>
      </c>
      <c r="C317" s="20">
        <v>537</v>
      </c>
      <c r="D317" s="20">
        <v>848</v>
      </c>
      <c r="E317" s="20">
        <v>860</v>
      </c>
      <c r="F317" s="20">
        <v>880</v>
      </c>
      <c r="G317" s="20">
        <v>907</v>
      </c>
      <c r="H317" s="20">
        <v>907</v>
      </c>
      <c r="I317" s="20">
        <v>916</v>
      </c>
      <c r="J317" s="20">
        <v>929</v>
      </c>
      <c r="K317" s="20">
        <v>937</v>
      </c>
      <c r="L317" s="20">
        <v>938</v>
      </c>
      <c r="M317" s="19">
        <f>'[1]Summary Table'!$AF$88</f>
        <v>943</v>
      </c>
      <c r="N317" s="20">
        <f t="shared" si="41"/>
        <v>396</v>
      </c>
      <c r="O317" s="21">
        <f t="shared" si="42"/>
        <v>0.72394881170018277</v>
      </c>
      <c r="P317" s="22"/>
    </row>
    <row r="318" spans="1:18" ht="15" customHeight="1" x14ac:dyDescent="0.25">
      <c r="A318" s="1" t="s">
        <v>30</v>
      </c>
      <c r="B318" s="20">
        <v>265</v>
      </c>
      <c r="C318" s="20">
        <v>242</v>
      </c>
      <c r="D318" s="20">
        <v>235</v>
      </c>
      <c r="E318" s="20">
        <v>264</v>
      </c>
      <c r="F318" s="20">
        <v>223</v>
      </c>
      <c r="G318" s="20">
        <v>223</v>
      </c>
      <c r="H318" s="20">
        <v>199</v>
      </c>
      <c r="I318" s="20">
        <v>209</v>
      </c>
      <c r="J318" s="20">
        <v>208</v>
      </c>
      <c r="K318" s="20">
        <v>195</v>
      </c>
      <c r="L318" s="20">
        <v>197</v>
      </c>
      <c r="M318" s="19">
        <f>'[1]Summary Table'!$O$88</f>
        <v>199</v>
      </c>
      <c r="N318" s="20">
        <f t="shared" si="41"/>
        <v>-66</v>
      </c>
      <c r="O318" s="21">
        <f t="shared" si="42"/>
        <v>-0.24905660377358491</v>
      </c>
      <c r="P318" s="22"/>
      <c r="Q318" s="8" t="s">
        <v>31</v>
      </c>
      <c r="R318" s="8" t="s">
        <v>32</v>
      </c>
    </row>
    <row r="319" spans="1:18" ht="15" customHeight="1" x14ac:dyDescent="0.25">
      <c r="A319" s="1" t="s">
        <v>33</v>
      </c>
      <c r="B319" s="20">
        <v>1044</v>
      </c>
      <c r="C319" s="20">
        <v>1080</v>
      </c>
      <c r="D319" s="20">
        <v>1097</v>
      </c>
      <c r="E319" s="20">
        <v>1112</v>
      </c>
      <c r="F319" s="20">
        <v>1144</v>
      </c>
      <c r="G319" s="20">
        <v>1135</v>
      </c>
      <c r="H319" s="20">
        <v>1128</v>
      </c>
      <c r="I319" s="20">
        <v>1079</v>
      </c>
      <c r="J319" s="20">
        <v>1093</v>
      </c>
      <c r="K319" s="20">
        <v>1100</v>
      </c>
      <c r="L319" s="20">
        <v>1066</v>
      </c>
      <c r="M319" s="19">
        <f>'[1]Summary Table'!$U$88</f>
        <v>1058</v>
      </c>
      <c r="N319" s="20">
        <f t="shared" si="41"/>
        <v>14</v>
      </c>
      <c r="O319" s="21">
        <f t="shared" si="42"/>
        <v>1.3409961685823755E-2</v>
      </c>
      <c r="P319" s="22"/>
      <c r="Q319" s="28" t="s">
        <v>34</v>
      </c>
      <c r="R319" s="29" t="s">
        <v>23</v>
      </c>
    </row>
    <row r="320" spans="1:18" ht="15" customHeight="1" x14ac:dyDescent="0.25">
      <c r="A320" s="1" t="s">
        <v>35</v>
      </c>
      <c r="B320" s="20">
        <v>1309</v>
      </c>
      <c r="C320" s="20">
        <v>1322</v>
      </c>
      <c r="D320" s="20">
        <v>1332</v>
      </c>
      <c r="E320" s="20">
        <v>1376</v>
      </c>
      <c r="F320" s="20">
        <v>1367</v>
      </c>
      <c r="G320" s="20">
        <v>1358</v>
      </c>
      <c r="H320" s="20">
        <v>1327</v>
      </c>
      <c r="I320" s="20">
        <v>1288</v>
      </c>
      <c r="J320" s="20">
        <v>1301</v>
      </c>
      <c r="K320" s="20">
        <v>1295</v>
      </c>
      <c r="L320" s="20">
        <v>1263</v>
      </c>
      <c r="M320" s="19">
        <f>'[1]Summary Table'!$V$88</f>
        <v>1257</v>
      </c>
      <c r="N320" s="20">
        <f t="shared" si="41"/>
        <v>-52</v>
      </c>
      <c r="O320" s="21">
        <f t="shared" si="42"/>
        <v>-3.972498090145149E-2</v>
      </c>
      <c r="P320" s="22"/>
      <c r="Q320" s="30">
        <f>SUM(B325:M325)/12</f>
        <v>11.5</v>
      </c>
      <c r="R320" s="22">
        <f>M313/R312</f>
        <v>1.1514563106796116</v>
      </c>
    </row>
    <row r="321" spans="1:24" ht="15" customHeight="1" x14ac:dyDescent="0.25">
      <c r="A321" s="31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3"/>
      <c r="M321" s="33"/>
      <c r="N321" s="33"/>
      <c r="O321" s="33"/>
    </row>
    <row r="322" spans="1:24" ht="15" customHeight="1" x14ac:dyDescent="0.25">
      <c r="A322" s="1" t="s">
        <v>36</v>
      </c>
      <c r="B322" s="20">
        <v>2011</v>
      </c>
      <c r="C322" s="20">
        <v>2031</v>
      </c>
      <c r="D322" s="20">
        <v>2054</v>
      </c>
      <c r="E322" s="20">
        <v>2109</v>
      </c>
      <c r="F322" s="20">
        <v>2146</v>
      </c>
      <c r="G322" s="20">
        <v>2117</v>
      </c>
      <c r="H322" s="20">
        <v>2123</v>
      </c>
      <c r="I322" s="20">
        <v>2117</v>
      </c>
      <c r="J322" s="20">
        <v>2142</v>
      </c>
      <c r="K322" s="20">
        <v>2133</v>
      </c>
      <c r="L322" s="20">
        <v>2158</v>
      </c>
      <c r="M322" s="19">
        <f>'[1]Summary Table'!$BL$21</f>
        <v>2135</v>
      </c>
      <c r="N322" s="20">
        <f>M322-B322</f>
        <v>124</v>
      </c>
      <c r="O322" s="21">
        <f>+N322/$B322</f>
        <v>6.1660865241173549E-2</v>
      </c>
    </row>
    <row r="323" spans="1:24" ht="15" customHeight="1" x14ac:dyDescent="0.25">
      <c r="A323" s="1" t="s">
        <v>37</v>
      </c>
      <c r="B323" s="20">
        <v>664</v>
      </c>
      <c r="C323" s="20">
        <v>656</v>
      </c>
      <c r="D323" s="20">
        <v>661</v>
      </c>
      <c r="E323" s="20">
        <v>669</v>
      </c>
      <c r="F323" s="20">
        <v>676</v>
      </c>
      <c r="G323" s="20">
        <v>693</v>
      </c>
      <c r="H323" s="20">
        <v>681</v>
      </c>
      <c r="I323" s="20">
        <v>682</v>
      </c>
      <c r="J323" s="20">
        <v>679</v>
      </c>
      <c r="K323" s="20">
        <v>673</v>
      </c>
      <c r="L323" s="20">
        <v>667</v>
      </c>
      <c r="M323" s="19">
        <f>'[1]Summary Table'!$BM$21</f>
        <v>665</v>
      </c>
      <c r="N323" s="25">
        <f>M323-B323</f>
        <v>1</v>
      </c>
      <c r="O323" s="21">
        <f>+N323/$B323</f>
        <v>1.5060240963855422E-3</v>
      </c>
    </row>
    <row r="324" spans="1:24" ht="15" customHeight="1" x14ac:dyDescent="0.25">
      <c r="A324" s="35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7"/>
      <c r="P324" s="22"/>
      <c r="Q324" s="5"/>
      <c r="R324" s="38" t="s">
        <v>53</v>
      </c>
    </row>
    <row r="325" spans="1:24" ht="15" customHeight="1" x14ac:dyDescent="0.25">
      <c r="A325" s="1" t="s">
        <v>39</v>
      </c>
      <c r="B325" s="20">
        <v>18</v>
      </c>
      <c r="C325" s="20">
        <v>0</v>
      </c>
      <c r="D325" s="20">
        <v>16</v>
      </c>
      <c r="E325" s="20">
        <v>20</v>
      </c>
      <c r="F325" s="20">
        <v>18</v>
      </c>
      <c r="G325" s="20">
        <v>26</v>
      </c>
      <c r="H325" s="20">
        <v>1</v>
      </c>
      <c r="I325" s="20">
        <v>11</v>
      </c>
      <c r="J325" s="20">
        <v>13</v>
      </c>
      <c r="K325" s="20">
        <v>9</v>
      </c>
      <c r="L325" s="20">
        <v>1</v>
      </c>
      <c r="M325" s="19">
        <f>'[1]Summary Table'!$AB$88</f>
        <v>5</v>
      </c>
      <c r="N325" s="20"/>
      <c r="O325" s="47"/>
      <c r="P325" s="25"/>
      <c r="Q325" s="8" t="s">
        <v>31</v>
      </c>
      <c r="R325" s="38" t="s">
        <v>40</v>
      </c>
    </row>
    <row r="326" spans="1:24" ht="15" customHeight="1" x14ac:dyDescent="0.25">
      <c r="A326" s="1" t="s">
        <v>41</v>
      </c>
      <c r="B326" s="20">
        <v>11</v>
      </c>
      <c r="C326" s="20">
        <v>9</v>
      </c>
      <c r="D326" s="20">
        <v>1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19">
        <f>'[1]Summary Table'!$AC$88</f>
        <v>0</v>
      </c>
      <c r="N326" s="20"/>
      <c r="O326" s="48"/>
      <c r="P326" s="8"/>
      <c r="Q326" s="28" t="s">
        <v>42</v>
      </c>
      <c r="R326" s="29" t="s">
        <v>43</v>
      </c>
    </row>
    <row r="327" spans="1:24" ht="15" customHeight="1" x14ac:dyDescent="0.25">
      <c r="A327" s="1" t="s">
        <v>44</v>
      </c>
      <c r="B327" s="39">
        <v>2.0076923076923077</v>
      </c>
      <c r="C327" s="39">
        <v>2.1818181818181817</v>
      </c>
      <c r="D327" s="39">
        <v>2.2387755102040816</v>
      </c>
      <c r="E327" s="39">
        <v>2.1976284584980239</v>
      </c>
      <c r="F327" s="39">
        <v>2.1749049429657794</v>
      </c>
      <c r="G327" s="39">
        <v>2.0524412296564196</v>
      </c>
      <c r="H327" s="39">
        <v>2.0434782608695654</v>
      </c>
      <c r="I327" s="39">
        <v>1.9097345132743362</v>
      </c>
      <c r="J327" s="39">
        <v>1.8877374784110534</v>
      </c>
      <c r="K327" s="39">
        <v>1.8739352640545144</v>
      </c>
      <c r="L327" s="39">
        <v>1.8129251700680271</v>
      </c>
      <c r="M327" s="53">
        <f>'[1]Summary Table'!$BI$88</f>
        <v>1.7841483979763912</v>
      </c>
      <c r="N327" s="39"/>
      <c r="O327" s="21"/>
      <c r="P327" s="22"/>
      <c r="Q327" s="30">
        <f>SUM(B326:M326)/12</f>
        <v>1.75</v>
      </c>
      <c r="R327" s="41">
        <f>'[1]Vol. Rolling Retention Rate'!$B$23</f>
        <v>0.98072429906542058</v>
      </c>
    </row>
    <row r="328" spans="1:24" ht="15" customHeight="1" x14ac:dyDescent="0.25">
      <c r="A328" s="42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5"/>
      <c r="M328" s="5"/>
      <c r="R328" s="93"/>
    </row>
    <row r="329" spans="1:24" ht="45" x14ac:dyDescent="0.25">
      <c r="A329" s="94" t="s">
        <v>68</v>
      </c>
      <c r="B329" s="95" t="s">
        <v>5</v>
      </c>
      <c r="C329" s="95" t="s">
        <v>6</v>
      </c>
      <c r="D329" s="95" t="s">
        <v>7</v>
      </c>
      <c r="E329" s="95" t="s">
        <v>8</v>
      </c>
      <c r="F329" s="95" t="s">
        <v>9</v>
      </c>
      <c r="G329" s="95" t="s">
        <v>10</v>
      </c>
      <c r="H329" s="95" t="s">
        <v>11</v>
      </c>
      <c r="I329" s="95" t="s">
        <v>12</v>
      </c>
      <c r="J329" s="95" t="s">
        <v>13</v>
      </c>
      <c r="K329" s="95" t="s">
        <v>14</v>
      </c>
      <c r="L329" s="96" t="s">
        <v>15</v>
      </c>
      <c r="M329" s="96" t="str">
        <f>$M$4</f>
        <v>May 19</v>
      </c>
      <c r="N329" s="60" t="s">
        <v>17</v>
      </c>
      <c r="O329" s="61" t="s">
        <v>18</v>
      </c>
      <c r="P329" s="97"/>
      <c r="Q329" s="97" t="s">
        <v>19</v>
      </c>
      <c r="R329" s="98" t="s">
        <v>20</v>
      </c>
    </row>
    <row r="330" spans="1:24" ht="15" customHeight="1" x14ac:dyDescent="0.25">
      <c r="A330" s="65" t="s">
        <v>21</v>
      </c>
      <c r="B330" s="20">
        <v>3389</v>
      </c>
      <c r="C330" s="20">
        <v>3394</v>
      </c>
      <c r="D330" s="20">
        <v>3503</v>
      </c>
      <c r="E330" s="20">
        <v>3473</v>
      </c>
      <c r="F330" s="20">
        <v>3491</v>
      </c>
      <c r="G330" s="20">
        <v>3486</v>
      </c>
      <c r="H330" s="20">
        <v>3443</v>
      </c>
      <c r="I330" s="20">
        <v>3447</v>
      </c>
      <c r="J330" s="20">
        <v>3470</v>
      </c>
      <c r="K330" s="20">
        <v>3519</v>
      </c>
      <c r="L330" s="20">
        <v>3423</v>
      </c>
      <c r="M330" s="19">
        <f t="shared" ref="M330:M331" si="43">M178+M197+M216+M235+M254+M273+M292+M311</f>
        <v>3418</v>
      </c>
      <c r="N330" s="20">
        <f t="shared" ref="N330:N339" si="44">M330-B330</f>
        <v>29</v>
      </c>
      <c r="O330" s="21">
        <f t="shared" ref="O330:O339" si="45">+N330/$B330</f>
        <v>8.5570964886397174E-3</v>
      </c>
      <c r="P330" s="22"/>
      <c r="Q330" s="66" t="s">
        <v>22</v>
      </c>
      <c r="R330" s="66" t="s">
        <v>23</v>
      </c>
    </row>
    <row r="331" spans="1:24" ht="15" customHeight="1" x14ac:dyDescent="0.25">
      <c r="A331" s="65" t="s">
        <v>24</v>
      </c>
      <c r="B331" s="20">
        <v>1023</v>
      </c>
      <c r="C331" s="20">
        <v>986</v>
      </c>
      <c r="D331" s="20">
        <v>817</v>
      </c>
      <c r="E331" s="20">
        <v>877</v>
      </c>
      <c r="F331" s="20">
        <v>904</v>
      </c>
      <c r="G331" s="20">
        <v>1027</v>
      </c>
      <c r="H331" s="20">
        <v>1098</v>
      </c>
      <c r="I331" s="20">
        <v>1169</v>
      </c>
      <c r="J331" s="20">
        <v>1233</v>
      </c>
      <c r="K331" s="20">
        <v>1243</v>
      </c>
      <c r="L331" s="20">
        <v>1268</v>
      </c>
      <c r="M331" s="19">
        <f t="shared" si="43"/>
        <v>1299</v>
      </c>
      <c r="N331" s="20">
        <f t="shared" si="44"/>
        <v>276</v>
      </c>
      <c r="O331" s="21">
        <f t="shared" si="45"/>
        <v>0.26979472140762462</v>
      </c>
      <c r="P331" s="22"/>
      <c r="Q331" s="22">
        <f>1-M331/M332</f>
        <v>0.72461310154759384</v>
      </c>
      <c r="R331" s="20">
        <v>4558</v>
      </c>
      <c r="V331" s="99"/>
      <c r="W331" s="99"/>
      <c r="X331" s="99"/>
    </row>
    <row r="332" spans="1:24" ht="15" customHeight="1" x14ac:dyDescent="0.25">
      <c r="A332" s="65" t="s">
        <v>25</v>
      </c>
      <c r="B332" s="26">
        <v>4412</v>
      </c>
      <c r="C332" s="26">
        <v>4380</v>
      </c>
      <c r="D332" s="26">
        <v>4320</v>
      </c>
      <c r="E332" s="26">
        <v>4350</v>
      </c>
      <c r="F332" s="26">
        <v>4395</v>
      </c>
      <c r="G332" s="26">
        <v>4513</v>
      </c>
      <c r="H332" s="26">
        <v>4541</v>
      </c>
      <c r="I332" s="26">
        <v>4616</v>
      </c>
      <c r="J332" s="26">
        <v>4703</v>
      </c>
      <c r="K332" s="26">
        <v>4762</v>
      </c>
      <c r="L332" s="26">
        <v>4691</v>
      </c>
      <c r="M332" s="19">
        <f t="shared" ref="M332" si="46">SUM(M330:M331)</f>
        <v>4717</v>
      </c>
      <c r="N332" s="20">
        <f t="shared" si="44"/>
        <v>305</v>
      </c>
      <c r="O332" s="21">
        <f t="shared" si="45"/>
        <v>6.912964641885766E-2</v>
      </c>
      <c r="P332" s="22"/>
      <c r="Q332" s="8"/>
      <c r="R332" s="27"/>
      <c r="V332" s="99"/>
      <c r="W332" s="99"/>
      <c r="X332" s="99"/>
    </row>
    <row r="333" spans="1:24" ht="15" customHeight="1" x14ac:dyDescent="0.25">
      <c r="A333" s="65" t="s">
        <v>26</v>
      </c>
      <c r="B333" s="26">
        <v>0</v>
      </c>
      <c r="C333" s="26">
        <v>44</v>
      </c>
      <c r="D333" s="26">
        <v>2383</v>
      </c>
      <c r="E333" s="26">
        <v>2383</v>
      </c>
      <c r="F333" s="26">
        <v>2378</v>
      </c>
      <c r="G333" s="26">
        <v>2374</v>
      </c>
      <c r="H333" s="26">
        <v>2374</v>
      </c>
      <c r="I333" s="26">
        <v>2374</v>
      </c>
      <c r="J333" s="26">
        <v>2372</v>
      </c>
      <c r="K333" s="26">
        <v>2441</v>
      </c>
      <c r="L333" s="26">
        <v>2485</v>
      </c>
      <c r="M333" s="19">
        <f t="shared" ref="M333:M338" si="47">M181+M200+M219+M238+M257+M276+M295+M314</f>
        <v>2526</v>
      </c>
      <c r="N333" s="20">
        <f t="shared" si="44"/>
        <v>2526</v>
      </c>
      <c r="O333" s="21" t="str">
        <f>IF(B333=0,"0.0%",N333/B333)</f>
        <v>0.0%</v>
      </c>
      <c r="P333" s="22"/>
      <c r="Q333" s="8"/>
      <c r="R333" s="27"/>
    </row>
    <row r="334" spans="1:24" ht="15" customHeight="1" x14ac:dyDescent="0.25">
      <c r="A334" s="65" t="s">
        <v>27</v>
      </c>
      <c r="B334" s="26">
        <v>420</v>
      </c>
      <c r="C334" s="26">
        <v>426</v>
      </c>
      <c r="D334" s="26">
        <v>340</v>
      </c>
      <c r="E334" s="26">
        <v>158</v>
      </c>
      <c r="F334" s="26">
        <v>187</v>
      </c>
      <c r="G334" s="26">
        <v>214</v>
      </c>
      <c r="H334" s="26">
        <v>241</v>
      </c>
      <c r="I334" s="26">
        <v>259</v>
      </c>
      <c r="J334" s="26">
        <v>234</v>
      </c>
      <c r="K334" s="26">
        <v>282</v>
      </c>
      <c r="L334" s="26">
        <v>294</v>
      </c>
      <c r="M334" s="19">
        <f t="shared" si="47"/>
        <v>318</v>
      </c>
      <c r="N334" s="20">
        <f t="shared" si="44"/>
        <v>-102</v>
      </c>
      <c r="O334" s="21">
        <f t="shared" si="45"/>
        <v>-0.24285714285714285</v>
      </c>
      <c r="P334" s="22"/>
      <c r="Q334" s="8"/>
      <c r="R334" s="27"/>
      <c r="V334" s="99"/>
      <c r="W334" s="99"/>
      <c r="X334" s="99"/>
    </row>
    <row r="335" spans="1:24" ht="15" customHeight="1" x14ac:dyDescent="0.25">
      <c r="A335" s="65" t="s">
        <v>28</v>
      </c>
      <c r="B335" s="20">
        <v>303</v>
      </c>
      <c r="C335" s="20">
        <v>281</v>
      </c>
      <c r="D335" s="20">
        <v>277</v>
      </c>
      <c r="E335" s="20">
        <v>277</v>
      </c>
      <c r="F335" s="20">
        <v>280</v>
      </c>
      <c r="G335" s="20">
        <v>280</v>
      </c>
      <c r="H335" s="20">
        <v>280</v>
      </c>
      <c r="I335" s="20">
        <v>277</v>
      </c>
      <c r="J335" s="20">
        <v>279</v>
      </c>
      <c r="K335" s="20">
        <v>283</v>
      </c>
      <c r="L335" s="20">
        <v>276</v>
      </c>
      <c r="M335" s="19">
        <f t="shared" si="47"/>
        <v>278</v>
      </c>
      <c r="N335" s="20">
        <f t="shared" si="44"/>
        <v>-25</v>
      </c>
      <c r="O335" s="21">
        <f t="shared" si="45"/>
        <v>-8.2508250825082508E-2</v>
      </c>
      <c r="P335" s="22"/>
      <c r="V335" s="99"/>
      <c r="W335" s="99"/>
      <c r="X335" s="99"/>
    </row>
    <row r="336" spans="1:24" ht="15" customHeight="1" x14ac:dyDescent="0.25">
      <c r="A336" s="65" t="s">
        <v>46</v>
      </c>
      <c r="B336" s="20">
        <v>4715</v>
      </c>
      <c r="C336" s="20">
        <v>4705</v>
      </c>
      <c r="D336" s="20">
        <v>6980</v>
      </c>
      <c r="E336" s="20">
        <v>7011</v>
      </c>
      <c r="F336" s="20">
        <v>7053</v>
      </c>
      <c r="G336" s="20">
        <v>7167</v>
      </c>
      <c r="H336" s="20">
        <v>7195</v>
      </c>
      <c r="I336" s="20">
        <v>7268</v>
      </c>
      <c r="J336" s="20">
        <v>7389</v>
      </c>
      <c r="K336" s="20">
        <v>7486</v>
      </c>
      <c r="L336" s="20">
        <v>7453</v>
      </c>
      <c r="M336" s="19">
        <f t="shared" si="47"/>
        <v>7534</v>
      </c>
      <c r="N336" s="20">
        <f t="shared" si="44"/>
        <v>2819</v>
      </c>
      <c r="O336" s="21">
        <f t="shared" si="45"/>
        <v>0.59787910922587484</v>
      </c>
      <c r="P336" s="22"/>
      <c r="V336" s="99"/>
      <c r="W336" s="99"/>
      <c r="X336" s="99"/>
    </row>
    <row r="337" spans="1:24" ht="15" customHeight="1" x14ac:dyDescent="0.25">
      <c r="A337" s="65" t="s">
        <v>30</v>
      </c>
      <c r="B337" s="20">
        <v>2937</v>
      </c>
      <c r="C337" s="20">
        <v>2979</v>
      </c>
      <c r="D337" s="20">
        <v>2942</v>
      </c>
      <c r="E337" s="20">
        <v>2860</v>
      </c>
      <c r="F337" s="20">
        <v>3079</v>
      </c>
      <c r="G337" s="20">
        <v>3108</v>
      </c>
      <c r="H337" s="20">
        <v>3228</v>
      </c>
      <c r="I337" s="20">
        <v>3104</v>
      </c>
      <c r="J337" s="20">
        <v>3036</v>
      </c>
      <c r="K337" s="20">
        <v>3048</v>
      </c>
      <c r="L337" s="20">
        <v>3228</v>
      </c>
      <c r="M337" s="19">
        <f t="shared" si="47"/>
        <v>3230</v>
      </c>
      <c r="N337" s="20">
        <f t="shared" si="44"/>
        <v>293</v>
      </c>
      <c r="O337" s="21">
        <f t="shared" si="45"/>
        <v>9.9761661559414364E-2</v>
      </c>
      <c r="P337" s="22"/>
      <c r="Q337" s="67" t="s">
        <v>31</v>
      </c>
      <c r="R337" s="67" t="s">
        <v>32</v>
      </c>
      <c r="V337" s="99"/>
      <c r="W337" s="99"/>
      <c r="X337" s="99"/>
    </row>
    <row r="338" spans="1:24" ht="15" customHeight="1" x14ac:dyDescent="0.25">
      <c r="A338" s="65" t="s">
        <v>33</v>
      </c>
      <c r="B338" s="20">
        <v>7583</v>
      </c>
      <c r="C338" s="20">
        <v>7545</v>
      </c>
      <c r="D338" s="20">
        <v>7584</v>
      </c>
      <c r="E338" s="20">
        <v>7505</v>
      </c>
      <c r="F338" s="20">
        <v>7622</v>
      </c>
      <c r="G338" s="20">
        <v>7642</v>
      </c>
      <c r="H338" s="20">
        <v>7392</v>
      </c>
      <c r="I338" s="20">
        <v>7444</v>
      </c>
      <c r="J338" s="20">
        <v>7504</v>
      </c>
      <c r="K338" s="20">
        <v>7628</v>
      </c>
      <c r="L338" s="20">
        <v>7458</v>
      </c>
      <c r="M338" s="19">
        <f t="shared" si="47"/>
        <v>7439</v>
      </c>
      <c r="N338" s="20">
        <f t="shared" si="44"/>
        <v>-144</v>
      </c>
      <c r="O338" s="21">
        <f t="shared" si="45"/>
        <v>-1.8989845707503627E-2</v>
      </c>
      <c r="P338" s="22"/>
      <c r="Q338" s="68" t="s">
        <v>34</v>
      </c>
      <c r="R338" s="69" t="s">
        <v>23</v>
      </c>
      <c r="V338" s="99"/>
      <c r="W338" s="99"/>
      <c r="X338" s="99"/>
    </row>
    <row r="339" spans="1:24" ht="15" customHeight="1" x14ac:dyDescent="0.25">
      <c r="A339" s="65" t="s">
        <v>35</v>
      </c>
      <c r="B339" s="20">
        <v>10520</v>
      </c>
      <c r="C339" s="20">
        <v>10524</v>
      </c>
      <c r="D339" s="20">
        <v>10526</v>
      </c>
      <c r="E339" s="20">
        <v>10365</v>
      </c>
      <c r="F339" s="20">
        <v>10701</v>
      </c>
      <c r="G339" s="20">
        <v>10750</v>
      </c>
      <c r="H339" s="20">
        <v>10620</v>
      </c>
      <c r="I339" s="20">
        <v>10548</v>
      </c>
      <c r="J339" s="20">
        <v>10540</v>
      </c>
      <c r="K339" s="20">
        <v>10676</v>
      </c>
      <c r="L339" s="20">
        <v>10686</v>
      </c>
      <c r="M339" s="19">
        <f t="shared" ref="M339" si="48">SUM(M337+M338)</f>
        <v>10669</v>
      </c>
      <c r="N339" s="20">
        <f t="shared" si="44"/>
        <v>149</v>
      </c>
      <c r="O339" s="21">
        <f t="shared" si="45"/>
        <v>1.4163498098859315E-2</v>
      </c>
      <c r="P339" s="22"/>
      <c r="Q339" s="30">
        <f>SUM(B344:M344)/12</f>
        <v>78.5</v>
      </c>
      <c r="R339" s="22">
        <f>M332/R331</f>
        <v>1.0348837209302326</v>
      </c>
      <c r="V339" s="99"/>
      <c r="W339" s="99"/>
      <c r="X339" s="99"/>
    </row>
    <row r="340" spans="1:24" ht="15" customHeight="1" x14ac:dyDescent="0.25">
      <c r="A340" s="31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3"/>
      <c r="M340" s="33"/>
      <c r="N340" s="33"/>
      <c r="O340" s="33"/>
    </row>
    <row r="341" spans="1:24" ht="15" customHeight="1" x14ac:dyDescent="0.25">
      <c r="A341" s="65" t="s">
        <v>36</v>
      </c>
      <c r="B341" s="20">
        <v>15395</v>
      </c>
      <c r="C341" s="20">
        <v>15355</v>
      </c>
      <c r="D341" s="20">
        <v>15322</v>
      </c>
      <c r="E341" s="20">
        <v>15431</v>
      </c>
      <c r="F341" s="20">
        <v>15411</v>
      </c>
      <c r="G341" s="20">
        <v>15309</v>
      </c>
      <c r="H341" s="20">
        <v>15264</v>
      </c>
      <c r="I341" s="20">
        <v>15213</v>
      </c>
      <c r="J341" s="20">
        <v>15466</v>
      </c>
      <c r="K341" s="20">
        <v>15389</v>
      </c>
      <c r="L341" s="20">
        <v>15403</v>
      </c>
      <c r="M341" s="19">
        <f t="shared" ref="M341:M342" si="49">M189+M208+M227+M246+M265+M284+M303+M322</f>
        <v>15443</v>
      </c>
      <c r="N341" s="20">
        <f>M341-B341</f>
        <v>48</v>
      </c>
      <c r="O341" s="21">
        <f>+N341/$B341</f>
        <v>3.1178954205911009E-3</v>
      </c>
    </row>
    <row r="342" spans="1:24" ht="15" customHeight="1" x14ac:dyDescent="0.25">
      <c r="A342" s="65" t="s">
        <v>37</v>
      </c>
      <c r="B342" s="20">
        <v>5256</v>
      </c>
      <c r="C342" s="20">
        <v>5256</v>
      </c>
      <c r="D342" s="20">
        <v>5283</v>
      </c>
      <c r="E342" s="20">
        <v>5309</v>
      </c>
      <c r="F342" s="20">
        <v>5310</v>
      </c>
      <c r="G342" s="20">
        <v>5336</v>
      </c>
      <c r="H342" s="20">
        <v>5281</v>
      </c>
      <c r="I342" s="20">
        <v>5271</v>
      </c>
      <c r="J342" s="20">
        <v>5283</v>
      </c>
      <c r="K342" s="20">
        <v>5306</v>
      </c>
      <c r="L342" s="20">
        <v>5281</v>
      </c>
      <c r="M342" s="19">
        <f t="shared" si="49"/>
        <v>5278</v>
      </c>
      <c r="N342" s="25">
        <f>M342-B342</f>
        <v>22</v>
      </c>
      <c r="O342" s="21">
        <f>+N342/$B342</f>
        <v>4.1856925418569252E-3</v>
      </c>
    </row>
    <row r="343" spans="1:24" ht="15" customHeight="1" x14ac:dyDescent="0.25">
      <c r="A343" s="70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7"/>
      <c r="P343" s="22"/>
      <c r="Q343" s="5"/>
      <c r="R343" s="71" t="s">
        <v>38</v>
      </c>
      <c r="V343" s="99"/>
      <c r="W343" s="99"/>
      <c r="X343" s="99"/>
    </row>
    <row r="344" spans="1:24" ht="15" customHeight="1" x14ac:dyDescent="0.25">
      <c r="A344" s="65" t="s">
        <v>39</v>
      </c>
      <c r="B344" s="20">
        <v>88</v>
      </c>
      <c r="C344" s="20">
        <v>78</v>
      </c>
      <c r="D344" s="20">
        <v>104</v>
      </c>
      <c r="E344" s="20">
        <v>89</v>
      </c>
      <c r="F344" s="20">
        <v>93</v>
      </c>
      <c r="G344" s="20">
        <v>109</v>
      </c>
      <c r="H344" s="20">
        <v>24</v>
      </c>
      <c r="I344" s="20">
        <v>76</v>
      </c>
      <c r="J344" s="20">
        <v>110</v>
      </c>
      <c r="K344" s="20">
        <v>78</v>
      </c>
      <c r="L344" s="20">
        <v>38</v>
      </c>
      <c r="M344" s="19">
        <f t="shared" ref="M344" si="50">M192+M211+M230+M249+M268+M287+M306+M325</f>
        <v>55</v>
      </c>
      <c r="N344" s="20"/>
      <c r="O344" s="18"/>
      <c r="P344" s="20"/>
      <c r="Q344" s="67" t="s">
        <v>31</v>
      </c>
      <c r="R344" s="71" t="s">
        <v>40</v>
      </c>
    </row>
    <row r="345" spans="1:24" ht="15" customHeight="1" x14ac:dyDescent="0.25">
      <c r="A345" s="65" t="s">
        <v>41</v>
      </c>
      <c r="B345" s="20">
        <v>77</v>
      </c>
      <c r="C345" s="20">
        <v>48</v>
      </c>
      <c r="D345" s="20">
        <v>4</v>
      </c>
      <c r="E345" s="20">
        <v>3</v>
      </c>
      <c r="F345" s="20">
        <v>1</v>
      </c>
      <c r="G345" s="20">
        <v>1</v>
      </c>
      <c r="H345" s="20">
        <v>1</v>
      </c>
      <c r="I345" s="20">
        <v>1</v>
      </c>
      <c r="J345" s="20">
        <v>2</v>
      </c>
      <c r="K345" s="20">
        <v>0</v>
      </c>
      <c r="L345" s="20">
        <v>6</v>
      </c>
      <c r="M345" s="19">
        <f>M193+M231+M250+M269+M288+M307+M326</f>
        <v>1</v>
      </c>
      <c r="N345" s="20"/>
      <c r="O345" s="72"/>
      <c r="P345" s="67"/>
      <c r="Q345" s="68" t="s">
        <v>42</v>
      </c>
      <c r="R345" s="69" t="s">
        <v>43</v>
      </c>
    </row>
    <row r="346" spans="1:24" ht="15" customHeight="1" x14ac:dyDescent="0.25">
      <c r="A346" s="65" t="s">
        <v>44</v>
      </c>
      <c r="B346" s="39">
        <v>1.7187216681776971</v>
      </c>
      <c r="C346" s="39">
        <v>1.7226027397260273</v>
      </c>
      <c r="D346" s="39">
        <v>1.7555555555555555</v>
      </c>
      <c r="E346" s="39">
        <v>1.7252873563218392</v>
      </c>
      <c r="F346" s="39">
        <v>1.7342434584755404</v>
      </c>
      <c r="G346" s="39">
        <v>1.6933303789053844</v>
      </c>
      <c r="H346" s="39">
        <v>1.6278352785730015</v>
      </c>
      <c r="I346" s="39">
        <v>1.6126516464471403</v>
      </c>
      <c r="J346" s="39">
        <v>1.595577291090793</v>
      </c>
      <c r="K346" s="39">
        <v>1.6018479630407392</v>
      </c>
      <c r="L346" s="39">
        <v>1.5898529098273289</v>
      </c>
      <c r="M346" s="53">
        <f t="shared" ref="M346" si="51">+M338/M332</f>
        <v>1.577061691753233</v>
      </c>
      <c r="N346" s="39"/>
      <c r="O346" s="21"/>
      <c r="P346" s="22"/>
      <c r="Q346" s="30">
        <f>SUM(B345:M345)/12</f>
        <v>12.083333333333334</v>
      </c>
      <c r="R346" s="41">
        <f>'[1]Vol. Rolling Retention Rate'!$B$25</f>
        <v>0.89500000000000002</v>
      </c>
    </row>
    <row r="347" spans="1:24" ht="15" customHeight="1" x14ac:dyDescent="0.25">
      <c r="A347" s="42"/>
      <c r="B347" s="43"/>
      <c r="C347" s="43"/>
      <c r="D347" s="43"/>
      <c r="E347" s="43"/>
      <c r="F347" s="43"/>
      <c r="G347" s="43"/>
      <c r="H347" s="43"/>
      <c r="I347" s="43"/>
      <c r="J347" s="43"/>
      <c r="K347" s="43"/>
      <c r="L347" s="5"/>
      <c r="M347" s="5"/>
      <c r="R347" s="21"/>
    </row>
    <row r="348" spans="1:24" ht="15" customHeight="1" x14ac:dyDescent="0.25">
      <c r="A348" s="72" t="s">
        <v>69</v>
      </c>
      <c r="B348" s="43"/>
      <c r="C348" s="43"/>
      <c r="D348" s="43"/>
      <c r="E348" s="43"/>
      <c r="F348" s="43"/>
      <c r="G348" s="43"/>
      <c r="H348" s="43"/>
      <c r="I348" s="43"/>
      <c r="J348" s="43"/>
      <c r="K348" s="43"/>
      <c r="L348" s="5"/>
      <c r="M348" s="5"/>
      <c r="R348" s="21"/>
    </row>
    <row r="349" spans="1:24" ht="15" customHeight="1" x14ac:dyDescent="0.25">
      <c r="A349" s="42"/>
      <c r="B349" s="43"/>
      <c r="C349" s="43"/>
      <c r="D349" s="43"/>
      <c r="E349" s="43"/>
      <c r="F349" s="43"/>
      <c r="G349" s="43"/>
      <c r="H349" s="43"/>
      <c r="I349" s="43"/>
      <c r="J349" s="43"/>
      <c r="K349" s="43"/>
      <c r="L349" s="5"/>
      <c r="M349" s="5"/>
      <c r="R349" s="93"/>
    </row>
    <row r="350" spans="1:24" ht="45" x14ac:dyDescent="0.25">
      <c r="A350" s="10" t="s">
        <v>70</v>
      </c>
      <c r="B350" s="11" t="s">
        <v>5</v>
      </c>
      <c r="C350" s="11" t="s">
        <v>6</v>
      </c>
      <c r="D350" s="11" t="s">
        <v>7</v>
      </c>
      <c r="E350" s="11" t="s">
        <v>8</v>
      </c>
      <c r="F350" s="11" t="s">
        <v>9</v>
      </c>
      <c r="G350" s="11" t="s">
        <v>10</v>
      </c>
      <c r="H350" s="11" t="s">
        <v>11</v>
      </c>
      <c r="I350" s="11" t="s">
        <v>12</v>
      </c>
      <c r="J350" s="11" t="s">
        <v>13</v>
      </c>
      <c r="K350" s="11" t="s">
        <v>14</v>
      </c>
      <c r="L350" s="13" t="s">
        <v>15</v>
      </c>
      <c r="M350" s="13" t="str">
        <f>$M$4</f>
        <v>May 19</v>
      </c>
      <c r="N350" s="14" t="s">
        <v>17</v>
      </c>
      <c r="O350" s="15" t="s">
        <v>18</v>
      </c>
      <c r="P350" s="16"/>
      <c r="Q350" s="16" t="s">
        <v>19</v>
      </c>
      <c r="R350" s="52" t="s">
        <v>20</v>
      </c>
    </row>
    <row r="351" spans="1:24" ht="15" customHeight="1" x14ac:dyDescent="0.25">
      <c r="A351" s="1" t="s">
        <v>21</v>
      </c>
      <c r="B351" s="20">
        <v>476</v>
      </c>
      <c r="C351" s="20">
        <v>476</v>
      </c>
      <c r="D351" s="20">
        <v>487</v>
      </c>
      <c r="E351" s="20">
        <v>466</v>
      </c>
      <c r="F351" s="20">
        <v>467</v>
      </c>
      <c r="G351" s="20">
        <v>454</v>
      </c>
      <c r="H351" s="20">
        <v>444</v>
      </c>
      <c r="I351" s="20">
        <v>446</v>
      </c>
      <c r="J351" s="20">
        <v>431</v>
      </c>
      <c r="K351" s="20">
        <v>435</v>
      </c>
      <c r="L351" s="20">
        <v>424</v>
      </c>
      <c r="M351" s="19">
        <f>'[1]Summary Table'!$W$55</f>
        <v>416</v>
      </c>
      <c r="N351" s="20">
        <f t="shared" ref="N351:N360" si="52">M351-B351</f>
        <v>-60</v>
      </c>
      <c r="O351" s="21">
        <f t="shared" ref="O351:O360" si="53">+N351/$B351</f>
        <v>-0.12605042016806722</v>
      </c>
      <c r="P351" s="22"/>
      <c r="Q351" s="23" t="s">
        <v>22</v>
      </c>
      <c r="R351" s="23" t="s">
        <v>23</v>
      </c>
    </row>
    <row r="352" spans="1:24" ht="15" customHeight="1" x14ac:dyDescent="0.25">
      <c r="A352" s="1" t="s">
        <v>24</v>
      </c>
      <c r="B352" s="20">
        <v>299</v>
      </c>
      <c r="C352" s="20">
        <v>302</v>
      </c>
      <c r="D352" s="20">
        <v>240</v>
      </c>
      <c r="E352" s="20">
        <v>238</v>
      </c>
      <c r="F352" s="20">
        <v>240</v>
      </c>
      <c r="G352" s="20">
        <v>262</v>
      </c>
      <c r="H352" s="20">
        <v>291</v>
      </c>
      <c r="I352" s="20">
        <v>303</v>
      </c>
      <c r="J352" s="20">
        <v>301</v>
      </c>
      <c r="K352" s="20">
        <v>311</v>
      </c>
      <c r="L352" s="20">
        <v>315</v>
      </c>
      <c r="M352" s="19">
        <f>'[1]Summary Table'!$Y$55</f>
        <v>321</v>
      </c>
      <c r="N352" s="20">
        <f t="shared" si="52"/>
        <v>22</v>
      </c>
      <c r="O352" s="21">
        <f t="shared" si="53"/>
        <v>7.3578595317725759E-2</v>
      </c>
      <c r="P352" s="22"/>
      <c r="Q352" s="22">
        <f>1-M352/M353</f>
        <v>0.56445047489823608</v>
      </c>
      <c r="R352" s="25">
        <v>800</v>
      </c>
    </row>
    <row r="353" spans="1:18" ht="15" customHeight="1" x14ac:dyDescent="0.25">
      <c r="A353" s="1" t="s">
        <v>25</v>
      </c>
      <c r="B353" s="26">
        <v>775</v>
      </c>
      <c r="C353" s="26">
        <v>778</v>
      </c>
      <c r="D353" s="26">
        <v>727</v>
      </c>
      <c r="E353" s="26">
        <v>704</v>
      </c>
      <c r="F353" s="26">
        <v>707</v>
      </c>
      <c r="G353" s="26">
        <v>716</v>
      </c>
      <c r="H353" s="26">
        <v>735</v>
      </c>
      <c r="I353" s="26">
        <v>749</v>
      </c>
      <c r="J353" s="26">
        <v>732</v>
      </c>
      <c r="K353" s="26">
        <v>746</v>
      </c>
      <c r="L353" s="26">
        <v>739</v>
      </c>
      <c r="M353" s="19">
        <f>'[1]Summary Table'!$AE$55</f>
        <v>737</v>
      </c>
      <c r="N353" s="20">
        <f t="shared" si="52"/>
        <v>-38</v>
      </c>
      <c r="O353" s="21">
        <f t="shared" si="53"/>
        <v>-4.9032258064516131E-2</v>
      </c>
      <c r="P353" s="22"/>
      <c r="Q353" s="8"/>
      <c r="R353" s="27"/>
    </row>
    <row r="354" spans="1:18" ht="15" customHeight="1" x14ac:dyDescent="0.25">
      <c r="A354" s="85" t="s">
        <v>26</v>
      </c>
      <c r="B354" s="26">
        <v>0</v>
      </c>
      <c r="C354" s="26">
        <v>10</v>
      </c>
      <c r="D354" s="26">
        <v>456</v>
      </c>
      <c r="E354" s="26">
        <v>459</v>
      </c>
      <c r="F354" s="26">
        <v>461</v>
      </c>
      <c r="G354" s="26">
        <v>461</v>
      </c>
      <c r="H354" s="26">
        <v>461</v>
      </c>
      <c r="I354" s="26">
        <v>461</v>
      </c>
      <c r="J354" s="26">
        <v>460</v>
      </c>
      <c r="K354" s="26">
        <v>495</v>
      </c>
      <c r="L354" s="26">
        <v>508</v>
      </c>
      <c r="M354" s="19">
        <f>'[1]Summary Table'!$AY$55</f>
        <v>524</v>
      </c>
      <c r="N354" s="20">
        <f t="shared" si="52"/>
        <v>524</v>
      </c>
      <c r="O354" s="21" t="str">
        <f>IF(B354=0,"0.0%",N354/B354)</f>
        <v>0.0%</v>
      </c>
      <c r="P354" s="22"/>
      <c r="Q354" s="8"/>
      <c r="R354" s="27"/>
    </row>
    <row r="355" spans="1:18" ht="15" customHeight="1" x14ac:dyDescent="0.25">
      <c r="A355" s="1" t="s">
        <v>27</v>
      </c>
      <c r="B355" s="26">
        <v>70</v>
      </c>
      <c r="C355" s="26">
        <v>77</v>
      </c>
      <c r="D355" s="26">
        <v>47</v>
      </c>
      <c r="E355" s="26">
        <v>36</v>
      </c>
      <c r="F355" s="26">
        <v>47</v>
      </c>
      <c r="G355" s="26">
        <v>56</v>
      </c>
      <c r="H355" s="26">
        <v>68</v>
      </c>
      <c r="I355" s="26">
        <v>78</v>
      </c>
      <c r="J355" s="26">
        <v>40</v>
      </c>
      <c r="K355" s="26">
        <v>64</v>
      </c>
      <c r="L355" s="26">
        <v>69</v>
      </c>
      <c r="M355" s="19">
        <f>'[1]Summary Table'!$BA$55</f>
        <v>66</v>
      </c>
      <c r="N355" s="20">
        <f t="shared" si="52"/>
        <v>-4</v>
      </c>
      <c r="O355" s="21">
        <f t="shared" si="53"/>
        <v>-5.7142857142857141E-2</v>
      </c>
      <c r="P355" s="22"/>
      <c r="Q355" s="8"/>
      <c r="R355" s="27"/>
    </row>
    <row r="356" spans="1:18" ht="15" customHeight="1" x14ac:dyDescent="0.25">
      <c r="A356" s="1" t="s">
        <v>28</v>
      </c>
      <c r="B356" s="20">
        <v>6</v>
      </c>
      <c r="C356" s="20">
        <v>5</v>
      </c>
      <c r="D356" s="20">
        <v>4</v>
      </c>
      <c r="E356" s="20">
        <v>4</v>
      </c>
      <c r="F356" s="20">
        <v>4</v>
      </c>
      <c r="G356" s="20">
        <v>4</v>
      </c>
      <c r="H356" s="20">
        <v>4</v>
      </c>
      <c r="I356" s="20">
        <v>5</v>
      </c>
      <c r="J356" s="20">
        <v>7</v>
      </c>
      <c r="K356" s="20">
        <v>9</v>
      </c>
      <c r="L356" s="20">
        <v>9</v>
      </c>
      <c r="M356" s="19">
        <f>'[1]Summary Table'!$Z$55</f>
        <v>9</v>
      </c>
      <c r="N356" s="20">
        <f t="shared" si="52"/>
        <v>3</v>
      </c>
      <c r="O356" s="21">
        <f t="shared" si="53"/>
        <v>0.5</v>
      </c>
      <c r="P356" s="22"/>
    </row>
    <row r="357" spans="1:18" ht="15" customHeight="1" x14ac:dyDescent="0.25">
      <c r="A357" s="1" t="s">
        <v>46</v>
      </c>
      <c r="B357" s="20">
        <v>781</v>
      </c>
      <c r="C357" s="20">
        <v>793</v>
      </c>
      <c r="D357" s="20">
        <v>1187</v>
      </c>
      <c r="E357" s="20">
        <v>1168</v>
      </c>
      <c r="F357" s="20">
        <v>1172</v>
      </c>
      <c r="G357" s="20">
        <v>1181</v>
      </c>
      <c r="H357" s="20">
        <v>1200</v>
      </c>
      <c r="I357" s="20">
        <v>1215</v>
      </c>
      <c r="J357" s="20">
        <v>1232</v>
      </c>
      <c r="K357" s="20">
        <v>1250</v>
      </c>
      <c r="L357" s="20">
        <v>1256</v>
      </c>
      <c r="M357" s="19">
        <f>'[1]Summary Table'!$AF$55</f>
        <v>1270</v>
      </c>
      <c r="N357" s="20">
        <f t="shared" si="52"/>
        <v>489</v>
      </c>
      <c r="O357" s="21">
        <f t="shared" si="53"/>
        <v>0.6261203585147247</v>
      </c>
      <c r="P357" s="22"/>
    </row>
    <row r="358" spans="1:18" ht="15" customHeight="1" x14ac:dyDescent="0.25">
      <c r="A358" s="1" t="s">
        <v>30</v>
      </c>
      <c r="B358" s="20">
        <v>1104</v>
      </c>
      <c r="C358" s="20">
        <v>1118</v>
      </c>
      <c r="D358" s="20">
        <v>1120</v>
      </c>
      <c r="E358" s="20">
        <v>1111</v>
      </c>
      <c r="F358" s="20">
        <v>1098</v>
      </c>
      <c r="G358" s="20">
        <v>1083</v>
      </c>
      <c r="H358" s="20">
        <v>1080</v>
      </c>
      <c r="I358" s="20">
        <v>1082</v>
      </c>
      <c r="J358" s="20">
        <v>1086</v>
      </c>
      <c r="K358" s="20">
        <v>1057</v>
      </c>
      <c r="L358" s="20">
        <v>1027</v>
      </c>
      <c r="M358" s="19">
        <f>'[1]Summary Table'!$O$55</f>
        <v>1023</v>
      </c>
      <c r="N358" s="20">
        <f t="shared" si="52"/>
        <v>-81</v>
      </c>
      <c r="O358" s="21">
        <f t="shared" si="53"/>
        <v>-7.3369565217391311E-2</v>
      </c>
      <c r="P358" s="22"/>
      <c r="Q358" s="8" t="s">
        <v>31</v>
      </c>
      <c r="R358" s="8" t="s">
        <v>32</v>
      </c>
    </row>
    <row r="359" spans="1:18" ht="15" customHeight="1" x14ac:dyDescent="0.25">
      <c r="A359" s="1" t="s">
        <v>33</v>
      </c>
      <c r="B359" s="20">
        <v>960</v>
      </c>
      <c r="C359" s="20">
        <v>967</v>
      </c>
      <c r="D359" s="20">
        <v>944</v>
      </c>
      <c r="E359" s="20">
        <v>907</v>
      </c>
      <c r="F359" s="20">
        <v>890</v>
      </c>
      <c r="G359" s="20">
        <v>889</v>
      </c>
      <c r="H359" s="20">
        <v>833</v>
      </c>
      <c r="I359" s="20">
        <v>764</v>
      </c>
      <c r="J359" s="20">
        <v>740</v>
      </c>
      <c r="K359" s="20">
        <v>761</v>
      </c>
      <c r="L359" s="20">
        <v>741</v>
      </c>
      <c r="M359" s="19">
        <f>'[1]Summary Table'!$U$55</f>
        <v>731</v>
      </c>
      <c r="N359" s="20">
        <f t="shared" si="52"/>
        <v>-229</v>
      </c>
      <c r="O359" s="21">
        <f t="shared" si="53"/>
        <v>-0.23854166666666668</v>
      </c>
      <c r="P359" s="22"/>
      <c r="Q359" s="28" t="s">
        <v>34</v>
      </c>
      <c r="R359" s="29" t="s">
        <v>23</v>
      </c>
    </row>
    <row r="360" spans="1:18" ht="15" customHeight="1" x14ac:dyDescent="0.25">
      <c r="A360" s="1" t="s">
        <v>35</v>
      </c>
      <c r="B360" s="20">
        <v>2064</v>
      </c>
      <c r="C360" s="20">
        <v>2085</v>
      </c>
      <c r="D360" s="20">
        <v>2064</v>
      </c>
      <c r="E360" s="20">
        <v>2018</v>
      </c>
      <c r="F360" s="20">
        <v>1988</v>
      </c>
      <c r="G360" s="20">
        <v>1972</v>
      </c>
      <c r="H360" s="20">
        <v>1913</v>
      </c>
      <c r="I360" s="20">
        <v>1846</v>
      </c>
      <c r="J360" s="20">
        <v>1826</v>
      </c>
      <c r="K360" s="20">
        <v>1818</v>
      </c>
      <c r="L360" s="20">
        <v>1768</v>
      </c>
      <c r="M360" s="19">
        <f>'[1]Summary Table'!$V$55</f>
        <v>1754</v>
      </c>
      <c r="N360" s="20">
        <f t="shared" si="52"/>
        <v>-310</v>
      </c>
      <c r="O360" s="21">
        <f t="shared" si="53"/>
        <v>-0.15019379844961239</v>
      </c>
      <c r="P360" s="22"/>
      <c r="Q360" s="30">
        <f>SUM(B365:M365)/12</f>
        <v>15.083333333333334</v>
      </c>
      <c r="R360" s="22">
        <f>M353/R352</f>
        <v>0.92125000000000001</v>
      </c>
    </row>
    <row r="361" spans="1:18" ht="15" customHeight="1" x14ac:dyDescent="0.25">
      <c r="A361" s="31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3"/>
      <c r="M361" s="33"/>
      <c r="N361" s="33"/>
      <c r="O361" s="33"/>
    </row>
    <row r="362" spans="1:18" ht="15" customHeight="1" x14ac:dyDescent="0.25">
      <c r="A362" s="1" t="s">
        <v>36</v>
      </c>
      <c r="B362" s="20">
        <v>3267</v>
      </c>
      <c r="C362" s="20">
        <v>3291</v>
      </c>
      <c r="D362" s="20">
        <v>3286</v>
      </c>
      <c r="E362" s="20">
        <v>3330</v>
      </c>
      <c r="F362" s="20">
        <v>3308</v>
      </c>
      <c r="G362" s="20">
        <v>3284</v>
      </c>
      <c r="H362" s="20">
        <v>3221</v>
      </c>
      <c r="I362" s="20">
        <v>3184</v>
      </c>
      <c r="J362" s="20">
        <v>3221</v>
      </c>
      <c r="K362" s="20">
        <v>3183</v>
      </c>
      <c r="L362" s="20">
        <v>3173</v>
      </c>
      <c r="M362" s="19">
        <f>'[1]Summary Table'!$BL$12</f>
        <v>3141</v>
      </c>
      <c r="N362" s="20">
        <f>M362-B362</f>
        <v>-126</v>
      </c>
      <c r="O362" s="21">
        <f>+N362/$B362</f>
        <v>-3.8567493112947659E-2</v>
      </c>
    </row>
    <row r="363" spans="1:18" ht="15" customHeight="1" x14ac:dyDescent="0.25">
      <c r="A363" s="1" t="s">
        <v>37</v>
      </c>
      <c r="B363" s="20">
        <v>949</v>
      </c>
      <c r="C363" s="20">
        <v>961</v>
      </c>
      <c r="D363" s="20">
        <v>963</v>
      </c>
      <c r="E363" s="20">
        <v>959</v>
      </c>
      <c r="F363" s="20">
        <v>951</v>
      </c>
      <c r="G363" s="20">
        <v>939</v>
      </c>
      <c r="H363" s="20">
        <v>946</v>
      </c>
      <c r="I363" s="20">
        <v>955</v>
      </c>
      <c r="J363" s="20">
        <v>956</v>
      </c>
      <c r="K363" s="20">
        <v>960</v>
      </c>
      <c r="L363" s="20">
        <v>955</v>
      </c>
      <c r="M363" s="19">
        <f>'[1]Summary Table'!$BM$12</f>
        <v>953</v>
      </c>
      <c r="N363" s="25">
        <f>M363-B363</f>
        <v>4</v>
      </c>
      <c r="O363" s="21">
        <f>+N363/$B363</f>
        <v>4.2149631190727078E-3</v>
      </c>
    </row>
    <row r="364" spans="1:18" ht="15" customHeight="1" x14ac:dyDescent="0.25">
      <c r="A364" s="35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7"/>
      <c r="P364" s="22"/>
      <c r="Q364" s="5"/>
      <c r="R364" s="38" t="s">
        <v>50</v>
      </c>
    </row>
    <row r="365" spans="1:18" ht="15" customHeight="1" x14ac:dyDescent="0.25">
      <c r="A365" s="1" t="s">
        <v>39</v>
      </c>
      <c r="B365" s="20">
        <v>16</v>
      </c>
      <c r="C365" s="20">
        <v>23</v>
      </c>
      <c r="D365" s="20">
        <v>13</v>
      </c>
      <c r="E365" s="20">
        <v>16</v>
      </c>
      <c r="F365" s="20">
        <v>10</v>
      </c>
      <c r="G365" s="20">
        <v>10</v>
      </c>
      <c r="H365" s="20">
        <v>22</v>
      </c>
      <c r="I365" s="20">
        <v>18</v>
      </c>
      <c r="J365" s="20">
        <v>17</v>
      </c>
      <c r="K365" s="20">
        <v>13</v>
      </c>
      <c r="L365" s="20">
        <v>11</v>
      </c>
      <c r="M365" s="19">
        <f>'[1]Summary Table'!$AB$55</f>
        <v>12</v>
      </c>
      <c r="N365" s="20"/>
      <c r="O365" s="47"/>
      <c r="P365" s="25"/>
      <c r="Q365" s="8" t="s">
        <v>31</v>
      </c>
      <c r="R365" s="38" t="s">
        <v>40</v>
      </c>
    </row>
    <row r="366" spans="1:18" ht="15" customHeight="1" x14ac:dyDescent="0.25">
      <c r="A366" s="1" t="s">
        <v>41</v>
      </c>
      <c r="B366" s="20">
        <v>10</v>
      </c>
      <c r="C366" s="20">
        <v>17</v>
      </c>
      <c r="D366" s="20">
        <v>0</v>
      </c>
      <c r="E366" s="20">
        <v>7</v>
      </c>
      <c r="F366" s="20">
        <v>1</v>
      </c>
      <c r="G366" s="20">
        <v>3</v>
      </c>
      <c r="H366" s="20">
        <v>1</v>
      </c>
      <c r="I366" s="20">
        <v>0</v>
      </c>
      <c r="J366" s="20">
        <v>0</v>
      </c>
      <c r="K366" s="20">
        <v>5</v>
      </c>
      <c r="L366" s="20">
        <v>0</v>
      </c>
      <c r="M366" s="19">
        <f>'[1]Summary Table'!$AC$55</f>
        <v>0</v>
      </c>
      <c r="N366" s="20"/>
      <c r="O366" s="48"/>
      <c r="P366" s="8"/>
      <c r="Q366" s="28" t="s">
        <v>42</v>
      </c>
      <c r="R366" s="29" t="s">
        <v>43</v>
      </c>
    </row>
    <row r="367" spans="1:18" ht="15" customHeight="1" x14ac:dyDescent="0.25">
      <c r="A367" s="1" t="s">
        <v>44</v>
      </c>
      <c r="B367" s="39">
        <v>1.2387096774193549</v>
      </c>
      <c r="C367" s="39">
        <v>1.24293059125964</v>
      </c>
      <c r="D367" s="39">
        <v>1.2984869325997248</v>
      </c>
      <c r="E367" s="39">
        <v>1.2883522727272727</v>
      </c>
      <c r="F367" s="39">
        <v>1.2588401697312588</v>
      </c>
      <c r="G367" s="39">
        <v>1.2416201117318435</v>
      </c>
      <c r="H367" s="39">
        <v>1.1333333333333333</v>
      </c>
      <c r="I367" s="39">
        <v>1.0200267022696929</v>
      </c>
      <c r="J367" s="39">
        <v>1.0081967213114753</v>
      </c>
      <c r="K367" s="39">
        <v>1.0187667560321716</v>
      </c>
      <c r="L367" s="39">
        <v>1.0013531799729365</v>
      </c>
      <c r="M367" s="53">
        <f>'[1]Summary Table'!$BI$55</f>
        <v>0.99050203527815472</v>
      </c>
      <c r="N367" s="39"/>
      <c r="O367" s="21"/>
      <c r="P367" s="22"/>
      <c r="Q367" s="30">
        <f>SUM(B366:M366)/12</f>
        <v>3.6666666666666665</v>
      </c>
      <c r="R367" s="41">
        <f>'[1]Vol. Rolling Retention Rate'!$B$12</f>
        <v>0.81761686030802483</v>
      </c>
    </row>
    <row r="368" spans="1:18" ht="15" customHeight="1" x14ac:dyDescent="0.25">
      <c r="A368" s="42"/>
      <c r="B368" s="43"/>
      <c r="C368" s="43"/>
      <c r="D368" s="43"/>
      <c r="E368" s="43"/>
      <c r="F368" s="43"/>
      <c r="G368" s="43"/>
      <c r="H368" s="43"/>
      <c r="I368" s="43"/>
      <c r="J368" s="43"/>
      <c r="K368" s="43"/>
      <c r="L368" s="5"/>
      <c r="M368" s="5"/>
      <c r="R368" s="21"/>
    </row>
    <row r="369" spans="1:18" ht="45" x14ac:dyDescent="0.25">
      <c r="A369" s="10" t="s">
        <v>71</v>
      </c>
      <c r="B369" s="11" t="s">
        <v>5</v>
      </c>
      <c r="C369" s="11" t="s">
        <v>6</v>
      </c>
      <c r="D369" s="11" t="s">
        <v>7</v>
      </c>
      <c r="E369" s="11" t="s">
        <v>8</v>
      </c>
      <c r="F369" s="11" t="s">
        <v>9</v>
      </c>
      <c r="G369" s="11" t="s">
        <v>10</v>
      </c>
      <c r="H369" s="11" t="s">
        <v>11</v>
      </c>
      <c r="I369" s="11" t="s">
        <v>12</v>
      </c>
      <c r="J369" s="11" t="s">
        <v>13</v>
      </c>
      <c r="K369" s="11" t="s">
        <v>14</v>
      </c>
      <c r="L369" s="13" t="s">
        <v>15</v>
      </c>
      <c r="M369" s="13" t="str">
        <f>$M$4</f>
        <v>May 19</v>
      </c>
      <c r="N369" s="14" t="s">
        <v>17</v>
      </c>
      <c r="O369" s="15" t="s">
        <v>18</v>
      </c>
      <c r="P369" s="16"/>
      <c r="Q369" s="16" t="s">
        <v>19</v>
      </c>
      <c r="R369" s="52" t="s">
        <v>20</v>
      </c>
    </row>
    <row r="370" spans="1:18" ht="15" customHeight="1" x14ac:dyDescent="0.25">
      <c r="A370" s="1" t="s">
        <v>21</v>
      </c>
      <c r="B370" s="20">
        <v>501</v>
      </c>
      <c r="C370" s="20">
        <v>486</v>
      </c>
      <c r="D370" s="20">
        <v>468</v>
      </c>
      <c r="E370" s="20">
        <v>472</v>
      </c>
      <c r="F370" s="20">
        <v>477</v>
      </c>
      <c r="G370" s="20">
        <v>481</v>
      </c>
      <c r="H370" s="20">
        <v>475</v>
      </c>
      <c r="I370" s="20">
        <v>465</v>
      </c>
      <c r="J370" s="20">
        <v>458</v>
      </c>
      <c r="K370" s="20">
        <v>464</v>
      </c>
      <c r="L370" s="20">
        <v>457</v>
      </c>
      <c r="M370" s="19">
        <f>'[1]Summary Table'!$W$70</f>
        <v>455</v>
      </c>
      <c r="N370" s="20">
        <f t="shared" ref="N370:N379" si="54">M370-B370</f>
        <v>-46</v>
      </c>
      <c r="O370" s="21">
        <f t="shared" ref="O370:O379" si="55">+N370/$B370</f>
        <v>-9.1816367265469059E-2</v>
      </c>
      <c r="P370" s="22"/>
      <c r="Q370" s="23" t="s">
        <v>22</v>
      </c>
      <c r="R370" s="23" t="s">
        <v>23</v>
      </c>
    </row>
    <row r="371" spans="1:18" ht="15" customHeight="1" x14ac:dyDescent="0.25">
      <c r="A371" s="1" t="s">
        <v>24</v>
      </c>
      <c r="B371" s="20">
        <v>113</v>
      </c>
      <c r="C371" s="20">
        <v>93</v>
      </c>
      <c r="D371" s="20">
        <v>82</v>
      </c>
      <c r="E371" s="20">
        <v>91</v>
      </c>
      <c r="F371" s="20">
        <v>99</v>
      </c>
      <c r="G371" s="20">
        <v>105</v>
      </c>
      <c r="H371" s="20">
        <v>116</v>
      </c>
      <c r="I371" s="20">
        <v>118</v>
      </c>
      <c r="J371" s="20">
        <v>138</v>
      </c>
      <c r="K371" s="20">
        <v>137</v>
      </c>
      <c r="L371" s="20">
        <v>154</v>
      </c>
      <c r="M371" s="19">
        <f>'[1]Summary Table'!$Y$70</f>
        <v>162</v>
      </c>
      <c r="N371" s="20">
        <f t="shared" si="54"/>
        <v>49</v>
      </c>
      <c r="O371" s="21">
        <f t="shared" si="55"/>
        <v>0.4336283185840708</v>
      </c>
      <c r="P371" s="22"/>
      <c r="Q371" s="22">
        <f>1-M371/M372</f>
        <v>0.73743922204213941</v>
      </c>
      <c r="R371" s="25">
        <v>625</v>
      </c>
    </row>
    <row r="372" spans="1:18" ht="15" customHeight="1" x14ac:dyDescent="0.25">
      <c r="A372" s="1" t="s">
        <v>25</v>
      </c>
      <c r="B372" s="26">
        <v>614</v>
      </c>
      <c r="C372" s="26">
        <v>579</v>
      </c>
      <c r="D372" s="26">
        <v>550</v>
      </c>
      <c r="E372" s="26">
        <v>563</v>
      </c>
      <c r="F372" s="26">
        <v>576</v>
      </c>
      <c r="G372" s="26">
        <v>586</v>
      </c>
      <c r="H372" s="26">
        <v>591</v>
      </c>
      <c r="I372" s="26">
        <v>583</v>
      </c>
      <c r="J372" s="26">
        <v>596</v>
      </c>
      <c r="K372" s="26">
        <v>601</v>
      </c>
      <c r="L372" s="26">
        <v>611</v>
      </c>
      <c r="M372" s="19">
        <f>'[1]Summary Table'!$AE$70</f>
        <v>617</v>
      </c>
      <c r="N372" s="20">
        <f t="shared" si="54"/>
        <v>3</v>
      </c>
      <c r="O372" s="21">
        <f t="shared" si="55"/>
        <v>4.8859934853420191E-3</v>
      </c>
      <c r="P372" s="22"/>
      <c r="Q372" s="8"/>
      <c r="R372" s="27"/>
    </row>
    <row r="373" spans="1:18" ht="15" customHeight="1" x14ac:dyDescent="0.25">
      <c r="A373" s="85" t="s">
        <v>26</v>
      </c>
      <c r="B373" s="26">
        <v>0</v>
      </c>
      <c r="C373" s="26">
        <v>52</v>
      </c>
      <c r="D373" s="26">
        <v>402</v>
      </c>
      <c r="E373" s="26">
        <v>392</v>
      </c>
      <c r="F373" s="26">
        <v>391</v>
      </c>
      <c r="G373" s="26">
        <v>391</v>
      </c>
      <c r="H373" s="26">
        <v>391</v>
      </c>
      <c r="I373" s="26">
        <v>398</v>
      </c>
      <c r="J373" s="26">
        <v>403</v>
      </c>
      <c r="K373" s="26">
        <v>404</v>
      </c>
      <c r="L373" s="26">
        <v>408</v>
      </c>
      <c r="M373" s="19">
        <f>'[1]Summary Table'!$AY$70</f>
        <v>414</v>
      </c>
      <c r="N373" s="20">
        <f t="shared" si="54"/>
        <v>414</v>
      </c>
      <c r="O373" s="21" t="str">
        <f>IF(B373=0,"0.0%",N373/B373)</f>
        <v>0.0%</v>
      </c>
      <c r="P373" s="22"/>
      <c r="Q373" s="8"/>
      <c r="R373" s="27"/>
    </row>
    <row r="374" spans="1:18" ht="15" customHeight="1" x14ac:dyDescent="0.25">
      <c r="A374" s="1" t="s">
        <v>27</v>
      </c>
      <c r="B374" s="26">
        <v>10</v>
      </c>
      <c r="C374" s="26">
        <v>4</v>
      </c>
      <c r="D374" s="26">
        <v>4</v>
      </c>
      <c r="E374" s="26">
        <v>2</v>
      </c>
      <c r="F374" s="26">
        <v>4</v>
      </c>
      <c r="G374" s="26">
        <v>3</v>
      </c>
      <c r="H374" s="26">
        <v>4</v>
      </c>
      <c r="I374" s="26">
        <v>2</v>
      </c>
      <c r="J374" s="26">
        <v>4</v>
      </c>
      <c r="K374" s="26">
        <v>9</v>
      </c>
      <c r="L374" s="26">
        <v>10</v>
      </c>
      <c r="M374" s="19">
        <f>'[1]Summary Table'!$BA$70</f>
        <v>15</v>
      </c>
      <c r="N374" s="20">
        <f t="shared" si="54"/>
        <v>5</v>
      </c>
      <c r="O374" s="21">
        <f t="shared" si="55"/>
        <v>0.5</v>
      </c>
      <c r="P374" s="22"/>
      <c r="Q374" s="8"/>
      <c r="R374" s="27"/>
    </row>
    <row r="375" spans="1:18" ht="15" customHeight="1" x14ac:dyDescent="0.25">
      <c r="A375" s="1" t="s">
        <v>28</v>
      </c>
      <c r="B375" s="20">
        <v>23</v>
      </c>
      <c r="C375" s="20">
        <v>14</v>
      </c>
      <c r="D375" s="20">
        <v>15</v>
      </c>
      <c r="E375" s="20">
        <v>15</v>
      </c>
      <c r="F375" s="20">
        <v>20</v>
      </c>
      <c r="G375" s="20">
        <v>21</v>
      </c>
      <c r="H375" s="20">
        <v>21</v>
      </c>
      <c r="I375" s="20">
        <v>20</v>
      </c>
      <c r="J375" s="20">
        <v>20</v>
      </c>
      <c r="K375" s="20">
        <v>20</v>
      </c>
      <c r="L375" s="20">
        <v>17</v>
      </c>
      <c r="M375" s="19">
        <f>'[1]Summary Table'!$Z$70</f>
        <v>16</v>
      </c>
      <c r="N375" s="20">
        <f t="shared" si="54"/>
        <v>-7</v>
      </c>
      <c r="O375" s="21">
        <f t="shared" si="55"/>
        <v>-0.30434782608695654</v>
      </c>
      <c r="P375" s="22"/>
    </row>
    <row r="376" spans="1:18" ht="15" customHeight="1" x14ac:dyDescent="0.25">
      <c r="A376" s="1" t="s">
        <v>46</v>
      </c>
      <c r="B376" s="20">
        <v>637</v>
      </c>
      <c r="C376" s="20">
        <v>645</v>
      </c>
      <c r="D376" s="20">
        <v>967</v>
      </c>
      <c r="E376" s="20">
        <v>970</v>
      </c>
      <c r="F376" s="20">
        <v>987</v>
      </c>
      <c r="G376" s="20">
        <v>998</v>
      </c>
      <c r="H376" s="20">
        <v>1003</v>
      </c>
      <c r="I376" s="20">
        <v>1007</v>
      </c>
      <c r="J376" s="20">
        <v>1020</v>
      </c>
      <c r="K376" s="20">
        <v>1025</v>
      </c>
      <c r="L376" s="20">
        <v>1036</v>
      </c>
      <c r="M376" s="19">
        <f>'[1]Summary Table'!$AF$70</f>
        <v>1048</v>
      </c>
      <c r="N376" s="20">
        <f t="shared" si="54"/>
        <v>411</v>
      </c>
      <c r="O376" s="21">
        <f t="shared" si="55"/>
        <v>0.64521193092621665</v>
      </c>
      <c r="P376" s="22"/>
    </row>
    <row r="377" spans="1:18" ht="15" customHeight="1" x14ac:dyDescent="0.25">
      <c r="A377" s="1" t="s">
        <v>30</v>
      </c>
      <c r="B377" s="20">
        <v>470</v>
      </c>
      <c r="C377" s="20">
        <v>477</v>
      </c>
      <c r="D377" s="20">
        <v>448</v>
      </c>
      <c r="E377" s="20">
        <v>407</v>
      </c>
      <c r="F377" s="20">
        <v>383</v>
      </c>
      <c r="G377" s="20">
        <v>403</v>
      </c>
      <c r="H377" s="20">
        <v>445</v>
      </c>
      <c r="I377" s="20">
        <v>424</v>
      </c>
      <c r="J377" s="20">
        <v>416</v>
      </c>
      <c r="K377" s="20">
        <v>475</v>
      </c>
      <c r="L377" s="20">
        <v>537</v>
      </c>
      <c r="M377" s="19">
        <f>'[1]Summary Table'!$O$70</f>
        <v>545</v>
      </c>
      <c r="N377" s="20">
        <f t="shared" si="54"/>
        <v>75</v>
      </c>
      <c r="O377" s="21">
        <f t="shared" si="55"/>
        <v>0.15957446808510639</v>
      </c>
      <c r="P377" s="22"/>
      <c r="Q377" s="8" t="s">
        <v>31</v>
      </c>
      <c r="R377" s="8" t="s">
        <v>32</v>
      </c>
    </row>
    <row r="378" spans="1:18" ht="15" customHeight="1" x14ac:dyDescent="0.25">
      <c r="A378" s="1" t="s">
        <v>33</v>
      </c>
      <c r="B378" s="20">
        <v>987</v>
      </c>
      <c r="C378" s="20">
        <v>1002</v>
      </c>
      <c r="D378" s="20">
        <v>997</v>
      </c>
      <c r="E378" s="20">
        <v>999</v>
      </c>
      <c r="F378" s="20">
        <v>1015</v>
      </c>
      <c r="G378" s="20">
        <v>1013</v>
      </c>
      <c r="H378" s="20">
        <v>991</v>
      </c>
      <c r="I378" s="20">
        <v>997</v>
      </c>
      <c r="J378" s="20">
        <v>997</v>
      </c>
      <c r="K378" s="20">
        <v>1004</v>
      </c>
      <c r="L378" s="20">
        <v>982</v>
      </c>
      <c r="M378" s="19">
        <f>'[1]Summary Table'!$U$70</f>
        <v>989</v>
      </c>
      <c r="N378" s="20">
        <f t="shared" si="54"/>
        <v>2</v>
      </c>
      <c r="O378" s="21">
        <f t="shared" si="55"/>
        <v>2.0263424518743669E-3</v>
      </c>
      <c r="P378" s="22"/>
      <c r="Q378" s="28" t="s">
        <v>34</v>
      </c>
      <c r="R378" s="29" t="s">
        <v>23</v>
      </c>
    </row>
    <row r="379" spans="1:18" ht="15" customHeight="1" x14ac:dyDescent="0.25">
      <c r="A379" s="1" t="s">
        <v>35</v>
      </c>
      <c r="B379" s="20">
        <v>1457</v>
      </c>
      <c r="C379" s="20">
        <v>1479</v>
      </c>
      <c r="D379" s="20">
        <v>1445</v>
      </c>
      <c r="E379" s="20">
        <v>1406</v>
      </c>
      <c r="F379" s="20">
        <v>1398</v>
      </c>
      <c r="G379" s="20">
        <v>1416</v>
      </c>
      <c r="H379" s="20">
        <v>1436</v>
      </c>
      <c r="I379" s="20">
        <v>1421</v>
      </c>
      <c r="J379" s="20">
        <v>1413</v>
      </c>
      <c r="K379" s="20">
        <v>1479</v>
      </c>
      <c r="L379" s="20">
        <v>1519</v>
      </c>
      <c r="M379" s="19">
        <f>'[1]Summary Table'!$V$70</f>
        <v>1534</v>
      </c>
      <c r="N379" s="20">
        <f t="shared" si="54"/>
        <v>77</v>
      </c>
      <c r="O379" s="21">
        <f t="shared" si="55"/>
        <v>5.2848318462594371E-2</v>
      </c>
      <c r="P379" s="22"/>
      <c r="Q379" s="30">
        <f>SUM(B384:M384)/12</f>
        <v>10.5</v>
      </c>
      <c r="R379" s="22">
        <f>M372/R371</f>
        <v>0.98719999999999997</v>
      </c>
    </row>
    <row r="380" spans="1:18" ht="15" customHeight="1" x14ac:dyDescent="0.25">
      <c r="A380" s="31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3"/>
      <c r="M380" s="33"/>
      <c r="N380" s="33"/>
      <c r="O380" s="33"/>
    </row>
    <row r="381" spans="1:18" ht="15" customHeight="1" x14ac:dyDescent="0.25">
      <c r="A381" s="1" t="s">
        <v>36</v>
      </c>
      <c r="B381" s="20">
        <v>2372</v>
      </c>
      <c r="C381" s="20">
        <v>2405</v>
      </c>
      <c r="D381" s="20">
        <v>2382</v>
      </c>
      <c r="E381" s="20">
        <v>2390</v>
      </c>
      <c r="F381" s="20">
        <v>2384</v>
      </c>
      <c r="G381" s="20">
        <v>2353</v>
      </c>
      <c r="H381" s="20">
        <v>2395</v>
      </c>
      <c r="I381" s="20">
        <v>2394</v>
      </c>
      <c r="J381" s="20">
        <v>2442</v>
      </c>
      <c r="K381" s="20">
        <v>2511</v>
      </c>
      <c r="L381" s="20">
        <v>2539</v>
      </c>
      <c r="M381" s="19">
        <f>'[1]Summary Table'!$BL$16</f>
        <v>2566</v>
      </c>
      <c r="N381" s="20">
        <f>M381-B381</f>
        <v>194</v>
      </c>
      <c r="O381" s="21">
        <f>+N381/$B381</f>
        <v>8.1787521079258005E-2</v>
      </c>
    </row>
    <row r="382" spans="1:18" ht="15" customHeight="1" x14ac:dyDescent="0.25">
      <c r="A382" s="1" t="s">
        <v>37</v>
      </c>
      <c r="B382" s="20">
        <v>754</v>
      </c>
      <c r="C382" s="20">
        <v>769</v>
      </c>
      <c r="D382" s="20">
        <v>774</v>
      </c>
      <c r="E382" s="20">
        <v>787</v>
      </c>
      <c r="F382" s="20">
        <v>790</v>
      </c>
      <c r="G382" s="20">
        <v>800</v>
      </c>
      <c r="H382" s="20">
        <v>802</v>
      </c>
      <c r="I382" s="20">
        <v>794</v>
      </c>
      <c r="J382" s="20">
        <v>791</v>
      </c>
      <c r="K382" s="20">
        <v>784</v>
      </c>
      <c r="L382" s="20">
        <v>781</v>
      </c>
      <c r="M382" s="19">
        <f>'[1]Summary Table'!$BM$16</f>
        <v>778</v>
      </c>
      <c r="N382" s="25">
        <f>M382-B382</f>
        <v>24</v>
      </c>
      <c r="O382" s="21">
        <f>+N382/$B382</f>
        <v>3.1830238726790451E-2</v>
      </c>
    </row>
    <row r="383" spans="1:18" ht="15" customHeight="1" x14ac:dyDescent="0.25">
      <c r="A383" s="35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7"/>
      <c r="P383" s="22"/>
      <c r="Q383" s="5"/>
      <c r="R383" s="38" t="s">
        <v>53</v>
      </c>
    </row>
    <row r="384" spans="1:18" ht="15" customHeight="1" x14ac:dyDescent="0.25">
      <c r="A384" s="1" t="s">
        <v>39</v>
      </c>
      <c r="B384" s="20">
        <v>10</v>
      </c>
      <c r="C384" s="20">
        <v>12</v>
      </c>
      <c r="D384" s="20">
        <v>9</v>
      </c>
      <c r="E384" s="20">
        <v>14</v>
      </c>
      <c r="F384" s="20">
        <v>10</v>
      </c>
      <c r="G384" s="20">
        <v>13</v>
      </c>
      <c r="H384" s="20">
        <v>5</v>
      </c>
      <c r="I384" s="20">
        <v>10</v>
      </c>
      <c r="J384" s="20">
        <v>14</v>
      </c>
      <c r="K384" s="20">
        <v>6</v>
      </c>
      <c r="L384" s="20">
        <v>13</v>
      </c>
      <c r="M384" s="19">
        <f>'[1]Summary Table'!$AB$70</f>
        <v>10</v>
      </c>
      <c r="N384" s="20"/>
      <c r="O384" s="47"/>
      <c r="P384" s="25"/>
      <c r="Q384" s="8" t="s">
        <v>31</v>
      </c>
      <c r="R384" s="38" t="s">
        <v>40</v>
      </c>
    </row>
    <row r="385" spans="1:18" ht="15" customHeight="1" x14ac:dyDescent="0.25">
      <c r="A385" s="1" t="s">
        <v>41</v>
      </c>
      <c r="B385" s="20">
        <v>14</v>
      </c>
      <c r="C385" s="20">
        <v>4</v>
      </c>
      <c r="D385" s="20">
        <v>0</v>
      </c>
      <c r="E385" s="20">
        <v>1</v>
      </c>
      <c r="F385" s="20">
        <v>2</v>
      </c>
      <c r="G385" s="20">
        <v>0</v>
      </c>
      <c r="H385" s="20">
        <v>2</v>
      </c>
      <c r="I385" s="20">
        <v>1</v>
      </c>
      <c r="J385" s="20">
        <v>2</v>
      </c>
      <c r="K385" s="20">
        <v>0</v>
      </c>
      <c r="L385" s="20">
        <v>1</v>
      </c>
      <c r="M385" s="19">
        <f>'[1]Summary Table'!$AC$70</f>
        <v>0</v>
      </c>
      <c r="N385" s="20"/>
      <c r="O385" s="48"/>
      <c r="P385" s="8"/>
      <c r="Q385" s="28" t="s">
        <v>42</v>
      </c>
      <c r="R385" s="29" t="s">
        <v>43</v>
      </c>
    </row>
    <row r="386" spans="1:18" ht="15" customHeight="1" x14ac:dyDescent="0.25">
      <c r="A386" s="1" t="s">
        <v>44</v>
      </c>
      <c r="B386" s="39">
        <v>1.6074918566775245</v>
      </c>
      <c r="C386" s="39">
        <v>1.7305699481865284</v>
      </c>
      <c r="D386" s="39">
        <v>1.8127272727272727</v>
      </c>
      <c r="E386" s="39">
        <v>1.7744227353463589</v>
      </c>
      <c r="F386" s="39">
        <v>1.7621527777777777</v>
      </c>
      <c r="G386" s="39">
        <v>1.7286689419795223</v>
      </c>
      <c r="H386" s="39">
        <v>1.6768189509306262</v>
      </c>
      <c r="I386" s="39">
        <v>1.7101200686106346</v>
      </c>
      <c r="J386" s="39">
        <v>1.6728187919463087</v>
      </c>
      <c r="K386" s="39">
        <v>1.6705490848585691</v>
      </c>
      <c r="L386" s="39">
        <v>1.6055646481178396</v>
      </c>
      <c r="M386" s="53">
        <f>'[1]Summary Table'!$BI$70</f>
        <v>1.6029173419773095</v>
      </c>
      <c r="N386" s="39"/>
      <c r="O386" s="21"/>
      <c r="P386" s="22"/>
      <c r="Q386" s="30">
        <f>SUM(B385:M385)/12</f>
        <v>2.25</v>
      </c>
      <c r="R386" s="41">
        <f>'[1]Vol. Rolling Retention Rate'!$B$16</f>
        <v>0.86715246636771304</v>
      </c>
    </row>
    <row r="387" spans="1:18" ht="15" customHeight="1" x14ac:dyDescent="0.25">
      <c r="A387" s="42"/>
      <c r="B387" s="43"/>
      <c r="C387" s="43"/>
      <c r="D387" s="43"/>
      <c r="E387" s="43"/>
      <c r="F387" s="43"/>
      <c r="G387" s="43"/>
      <c r="H387" s="43"/>
      <c r="I387" s="43"/>
      <c r="J387" s="43"/>
      <c r="K387" s="43"/>
      <c r="L387" s="5"/>
      <c r="M387" s="5"/>
      <c r="R387" s="21"/>
    </row>
    <row r="388" spans="1:18" ht="45" x14ac:dyDescent="0.25">
      <c r="A388" s="10" t="s">
        <v>72</v>
      </c>
      <c r="B388" s="11" t="s">
        <v>5</v>
      </c>
      <c r="C388" s="11" t="s">
        <v>6</v>
      </c>
      <c r="D388" s="11" t="s">
        <v>7</v>
      </c>
      <c r="E388" s="11" t="s">
        <v>8</v>
      </c>
      <c r="F388" s="11" t="s">
        <v>9</v>
      </c>
      <c r="G388" s="11" t="s">
        <v>10</v>
      </c>
      <c r="H388" s="11" t="s">
        <v>11</v>
      </c>
      <c r="I388" s="11" t="s">
        <v>12</v>
      </c>
      <c r="J388" s="11" t="s">
        <v>13</v>
      </c>
      <c r="K388" s="11" t="s">
        <v>14</v>
      </c>
      <c r="L388" s="13" t="s">
        <v>15</v>
      </c>
      <c r="M388" s="13" t="str">
        <f>$M$4</f>
        <v>May 19</v>
      </c>
      <c r="N388" s="14" t="s">
        <v>17</v>
      </c>
      <c r="O388" s="15" t="s">
        <v>18</v>
      </c>
      <c r="P388" s="16"/>
      <c r="Q388" s="16" t="s">
        <v>19</v>
      </c>
      <c r="R388" s="52" t="s">
        <v>20</v>
      </c>
    </row>
    <row r="389" spans="1:18" ht="15" customHeight="1" x14ac:dyDescent="0.25">
      <c r="A389" s="1" t="s">
        <v>21</v>
      </c>
      <c r="B389" s="20">
        <v>42</v>
      </c>
      <c r="C389" s="20">
        <v>41</v>
      </c>
      <c r="D389" s="20">
        <v>41</v>
      </c>
      <c r="E389" s="20">
        <v>39</v>
      </c>
      <c r="F389" s="20">
        <v>39</v>
      </c>
      <c r="G389" s="20">
        <v>40</v>
      </c>
      <c r="H389" s="20">
        <v>41</v>
      </c>
      <c r="I389" s="20">
        <v>40</v>
      </c>
      <c r="J389" s="20">
        <v>40</v>
      </c>
      <c r="K389" s="20">
        <v>36</v>
      </c>
      <c r="L389" s="20">
        <v>32</v>
      </c>
      <c r="M389" s="19">
        <f>'[1]Summary Table'!$W$72</f>
        <v>34</v>
      </c>
      <c r="N389" s="20">
        <f t="shared" ref="N389:N398" si="56">M389-B389</f>
        <v>-8</v>
      </c>
      <c r="O389" s="21">
        <f t="shared" ref="O389:O398" si="57">+N389/$B389</f>
        <v>-0.19047619047619047</v>
      </c>
      <c r="P389" s="22"/>
      <c r="Q389" s="23" t="s">
        <v>22</v>
      </c>
      <c r="R389" s="23" t="s">
        <v>23</v>
      </c>
    </row>
    <row r="390" spans="1:18" ht="15" customHeight="1" x14ac:dyDescent="0.25">
      <c r="A390" s="1" t="s">
        <v>24</v>
      </c>
      <c r="B390" s="20">
        <v>41</v>
      </c>
      <c r="C390" s="20">
        <v>40</v>
      </c>
      <c r="D390" s="20">
        <v>15</v>
      </c>
      <c r="E390" s="20">
        <v>17</v>
      </c>
      <c r="F390" s="20">
        <v>18</v>
      </c>
      <c r="G390" s="20">
        <v>17</v>
      </c>
      <c r="H390" s="20">
        <v>16</v>
      </c>
      <c r="I390" s="20">
        <v>17</v>
      </c>
      <c r="J390" s="20">
        <v>18</v>
      </c>
      <c r="K390" s="20">
        <v>22</v>
      </c>
      <c r="L390" s="20">
        <v>25</v>
      </c>
      <c r="M390" s="19">
        <f>'[1]Summary Table'!$Y$72</f>
        <v>23</v>
      </c>
      <c r="N390" s="20">
        <f t="shared" si="56"/>
        <v>-18</v>
      </c>
      <c r="O390" s="21">
        <f t="shared" si="57"/>
        <v>-0.43902439024390244</v>
      </c>
      <c r="P390" s="22"/>
      <c r="Q390" s="22">
        <f>1-M390/M391</f>
        <v>0.59649122807017552</v>
      </c>
      <c r="R390" s="25">
        <v>85</v>
      </c>
    </row>
    <row r="391" spans="1:18" ht="15" customHeight="1" x14ac:dyDescent="0.25">
      <c r="A391" s="1" t="s">
        <v>25</v>
      </c>
      <c r="B391" s="26">
        <v>83</v>
      </c>
      <c r="C391" s="26">
        <v>81</v>
      </c>
      <c r="D391" s="26">
        <v>56</v>
      </c>
      <c r="E391" s="26">
        <v>56</v>
      </c>
      <c r="F391" s="26">
        <v>57</v>
      </c>
      <c r="G391" s="26">
        <v>57</v>
      </c>
      <c r="H391" s="26">
        <v>57</v>
      </c>
      <c r="I391" s="26">
        <v>57</v>
      </c>
      <c r="J391" s="26">
        <v>58</v>
      </c>
      <c r="K391" s="26">
        <v>58</v>
      </c>
      <c r="L391" s="26">
        <v>57</v>
      </c>
      <c r="M391" s="19">
        <f>'[1]Summary Table'!$AE$72</f>
        <v>57</v>
      </c>
      <c r="N391" s="20">
        <f t="shared" si="56"/>
        <v>-26</v>
      </c>
      <c r="O391" s="21">
        <f t="shared" si="57"/>
        <v>-0.31325301204819278</v>
      </c>
      <c r="P391" s="22"/>
      <c r="Q391" s="8"/>
      <c r="R391" s="27"/>
    </row>
    <row r="392" spans="1:18" ht="15" customHeight="1" x14ac:dyDescent="0.25">
      <c r="A392" s="85" t="s">
        <v>26</v>
      </c>
      <c r="B392" s="26">
        <v>0</v>
      </c>
      <c r="C392" s="26">
        <v>1</v>
      </c>
      <c r="D392" s="26">
        <v>65</v>
      </c>
      <c r="E392" s="26">
        <v>65</v>
      </c>
      <c r="F392" s="26">
        <v>64</v>
      </c>
      <c r="G392" s="26">
        <v>64</v>
      </c>
      <c r="H392" s="26">
        <v>64</v>
      </c>
      <c r="I392" s="26">
        <v>64</v>
      </c>
      <c r="J392" s="26">
        <v>64</v>
      </c>
      <c r="K392" s="26">
        <v>64</v>
      </c>
      <c r="L392" s="26">
        <v>64</v>
      </c>
      <c r="M392" s="19">
        <f>'[1]Summary Table'!$AY$72</f>
        <v>65</v>
      </c>
      <c r="N392" s="20">
        <f t="shared" si="56"/>
        <v>65</v>
      </c>
      <c r="O392" s="21" t="str">
        <f>IF(B392=0,"0.0%",N392/B392)</f>
        <v>0.0%</v>
      </c>
      <c r="P392" s="22"/>
      <c r="Q392" s="8"/>
      <c r="R392" s="27"/>
    </row>
    <row r="393" spans="1:18" ht="15" customHeight="1" x14ac:dyDescent="0.25">
      <c r="A393" s="1" t="s">
        <v>27</v>
      </c>
      <c r="B393" s="26">
        <v>21</v>
      </c>
      <c r="C393" s="26">
        <v>22</v>
      </c>
      <c r="D393" s="26">
        <v>6</v>
      </c>
      <c r="E393" s="26">
        <v>5</v>
      </c>
      <c r="F393" s="26">
        <v>6</v>
      </c>
      <c r="G393" s="26">
        <v>7</v>
      </c>
      <c r="H393" s="26">
        <v>7</v>
      </c>
      <c r="I393" s="26">
        <v>8</v>
      </c>
      <c r="J393" s="26">
        <v>8</v>
      </c>
      <c r="K393" s="26">
        <v>9</v>
      </c>
      <c r="L393" s="26">
        <v>10</v>
      </c>
      <c r="M393" s="19">
        <f>'[1]Summary Table'!$BA$72</f>
        <v>10</v>
      </c>
      <c r="N393" s="20">
        <f t="shared" si="56"/>
        <v>-11</v>
      </c>
      <c r="O393" s="21">
        <f t="shared" si="57"/>
        <v>-0.52380952380952384</v>
      </c>
      <c r="P393" s="22"/>
      <c r="Q393" s="8"/>
      <c r="R393" s="27"/>
    </row>
    <row r="394" spans="1:18" ht="15" customHeight="1" x14ac:dyDescent="0.25">
      <c r="A394" s="1" t="s">
        <v>28</v>
      </c>
      <c r="B394" s="20">
        <v>26</v>
      </c>
      <c r="C394" s="20">
        <v>25</v>
      </c>
      <c r="D394" s="20">
        <v>20</v>
      </c>
      <c r="E394" s="20">
        <v>20</v>
      </c>
      <c r="F394" s="20">
        <v>20</v>
      </c>
      <c r="G394" s="20">
        <v>20</v>
      </c>
      <c r="H394" s="20">
        <v>20</v>
      </c>
      <c r="I394" s="20">
        <v>20</v>
      </c>
      <c r="J394" s="20">
        <v>21</v>
      </c>
      <c r="K394" s="20">
        <v>21</v>
      </c>
      <c r="L394" s="20">
        <v>21</v>
      </c>
      <c r="M394" s="19">
        <f>'[1]Summary Table'!$Z$72</f>
        <v>21</v>
      </c>
      <c r="N394" s="20">
        <f t="shared" si="56"/>
        <v>-5</v>
      </c>
      <c r="O394" s="21">
        <f t="shared" si="57"/>
        <v>-0.19230769230769232</v>
      </c>
      <c r="P394" s="22"/>
    </row>
    <row r="395" spans="1:18" ht="15" customHeight="1" x14ac:dyDescent="0.25">
      <c r="A395" s="1" t="s">
        <v>46</v>
      </c>
      <c r="B395" s="20">
        <v>109</v>
      </c>
      <c r="C395" s="20">
        <v>107</v>
      </c>
      <c r="D395" s="20">
        <v>141</v>
      </c>
      <c r="E395" s="20">
        <v>141</v>
      </c>
      <c r="F395" s="20">
        <v>141</v>
      </c>
      <c r="G395" s="20">
        <v>141</v>
      </c>
      <c r="H395" s="20">
        <v>141</v>
      </c>
      <c r="I395" s="20">
        <v>141</v>
      </c>
      <c r="J395" s="20">
        <v>143</v>
      </c>
      <c r="K395" s="20">
        <v>143</v>
      </c>
      <c r="L395" s="20">
        <v>142</v>
      </c>
      <c r="M395" s="19">
        <f>'[1]Summary Table'!$AF$72</f>
        <v>143</v>
      </c>
      <c r="N395" s="20">
        <f t="shared" si="56"/>
        <v>34</v>
      </c>
      <c r="O395" s="21">
        <f t="shared" si="57"/>
        <v>0.31192660550458717</v>
      </c>
      <c r="P395" s="22"/>
    </row>
    <row r="396" spans="1:18" ht="15" customHeight="1" x14ac:dyDescent="0.25">
      <c r="A396" s="1" t="s">
        <v>30</v>
      </c>
      <c r="B396" s="20">
        <v>51</v>
      </c>
      <c r="C396" s="20">
        <v>51</v>
      </c>
      <c r="D396" s="20">
        <v>41</v>
      </c>
      <c r="E396" s="20">
        <v>46</v>
      </c>
      <c r="F396" s="20">
        <v>46</v>
      </c>
      <c r="G396" s="20">
        <v>47</v>
      </c>
      <c r="H396" s="20">
        <v>53</v>
      </c>
      <c r="I396" s="20">
        <v>61</v>
      </c>
      <c r="J396" s="20">
        <v>64</v>
      </c>
      <c r="K396" s="20">
        <v>68</v>
      </c>
      <c r="L396" s="20">
        <v>75</v>
      </c>
      <c r="M396" s="19">
        <f>'[1]Summary Table'!$O$72</f>
        <v>80</v>
      </c>
      <c r="N396" s="20">
        <f t="shared" si="56"/>
        <v>29</v>
      </c>
      <c r="O396" s="21">
        <f t="shared" si="57"/>
        <v>0.56862745098039214</v>
      </c>
      <c r="P396" s="22"/>
      <c r="Q396" s="8" t="s">
        <v>31</v>
      </c>
      <c r="R396" s="8" t="s">
        <v>32</v>
      </c>
    </row>
    <row r="397" spans="1:18" ht="15" customHeight="1" x14ac:dyDescent="0.25">
      <c r="A397" s="1" t="s">
        <v>33</v>
      </c>
      <c r="B397" s="20">
        <v>64</v>
      </c>
      <c r="C397" s="20">
        <v>67</v>
      </c>
      <c r="D397" s="20">
        <v>68</v>
      </c>
      <c r="E397" s="20">
        <v>69</v>
      </c>
      <c r="F397" s="20">
        <v>70</v>
      </c>
      <c r="G397" s="20">
        <v>70</v>
      </c>
      <c r="H397" s="20">
        <v>68</v>
      </c>
      <c r="I397" s="20">
        <v>66</v>
      </c>
      <c r="J397" s="20">
        <v>68</v>
      </c>
      <c r="K397" s="20">
        <v>62</v>
      </c>
      <c r="L397" s="20">
        <v>56</v>
      </c>
      <c r="M397" s="19">
        <f>'[1]Summary Table'!$U$72</f>
        <v>58</v>
      </c>
      <c r="N397" s="20">
        <f t="shared" si="56"/>
        <v>-6</v>
      </c>
      <c r="O397" s="21">
        <f t="shared" si="57"/>
        <v>-9.375E-2</v>
      </c>
      <c r="P397" s="22"/>
      <c r="Q397" s="28" t="s">
        <v>34</v>
      </c>
      <c r="R397" s="29" t="s">
        <v>23</v>
      </c>
    </row>
    <row r="398" spans="1:18" ht="15" customHeight="1" x14ac:dyDescent="0.25">
      <c r="A398" s="1" t="s">
        <v>35</v>
      </c>
      <c r="B398" s="20">
        <v>115</v>
      </c>
      <c r="C398" s="20">
        <v>118</v>
      </c>
      <c r="D398" s="20">
        <v>109</v>
      </c>
      <c r="E398" s="20">
        <v>115</v>
      </c>
      <c r="F398" s="20">
        <v>116</v>
      </c>
      <c r="G398" s="20">
        <v>117</v>
      </c>
      <c r="H398" s="20">
        <v>121</v>
      </c>
      <c r="I398" s="20">
        <v>127</v>
      </c>
      <c r="J398" s="20">
        <v>132</v>
      </c>
      <c r="K398" s="20">
        <v>130</v>
      </c>
      <c r="L398" s="20">
        <v>131</v>
      </c>
      <c r="M398" s="19">
        <f>'[1]Summary Table'!$V$72</f>
        <v>138</v>
      </c>
      <c r="N398" s="20">
        <f t="shared" si="56"/>
        <v>23</v>
      </c>
      <c r="O398" s="21">
        <f t="shared" si="57"/>
        <v>0.2</v>
      </c>
      <c r="P398" s="22"/>
      <c r="Q398" s="30">
        <f>SUM(B403:M403)/12</f>
        <v>0.25</v>
      </c>
      <c r="R398" s="22">
        <f>M391/R390</f>
        <v>0.6705882352941176</v>
      </c>
    </row>
    <row r="399" spans="1:18" ht="15" customHeight="1" x14ac:dyDescent="0.25">
      <c r="A399" s="31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3"/>
      <c r="M399" s="33"/>
      <c r="N399" s="33"/>
      <c r="O399" s="33"/>
    </row>
    <row r="400" spans="1:18" ht="15" customHeight="1" x14ac:dyDescent="0.25">
      <c r="A400" s="1" t="s">
        <v>36</v>
      </c>
      <c r="B400" s="20">
        <v>200</v>
      </c>
      <c r="C400" s="20">
        <v>202</v>
      </c>
      <c r="D400" s="20">
        <v>197</v>
      </c>
      <c r="E400" s="20">
        <v>205</v>
      </c>
      <c r="F400" s="20">
        <v>200</v>
      </c>
      <c r="G400" s="20">
        <v>196</v>
      </c>
      <c r="H400" s="20">
        <v>194</v>
      </c>
      <c r="I400" s="20">
        <v>191</v>
      </c>
      <c r="J400" s="20">
        <v>194</v>
      </c>
      <c r="K400" s="20">
        <v>192</v>
      </c>
      <c r="L400" s="20">
        <v>182</v>
      </c>
      <c r="M400" s="19">
        <f>'[1]Summary Table'!$BL$17</f>
        <v>184</v>
      </c>
      <c r="N400" s="20">
        <f>M400-B400</f>
        <v>-16</v>
      </c>
      <c r="O400" s="21">
        <f>+N400/$B400</f>
        <v>-0.08</v>
      </c>
    </row>
    <row r="401" spans="1:18" ht="15" customHeight="1" x14ac:dyDescent="0.25">
      <c r="A401" s="1" t="s">
        <v>37</v>
      </c>
      <c r="B401" s="20">
        <v>116</v>
      </c>
      <c r="C401" s="20">
        <v>116</v>
      </c>
      <c r="D401" s="20">
        <v>113</v>
      </c>
      <c r="E401" s="20">
        <v>113</v>
      </c>
      <c r="F401" s="20">
        <v>113</v>
      </c>
      <c r="G401" s="20">
        <v>111</v>
      </c>
      <c r="H401" s="20">
        <v>110</v>
      </c>
      <c r="I401" s="20">
        <v>108</v>
      </c>
      <c r="J401" s="20">
        <v>110</v>
      </c>
      <c r="K401" s="20">
        <v>109</v>
      </c>
      <c r="L401" s="20">
        <v>109</v>
      </c>
      <c r="M401" s="19">
        <f>'[1]Summary Table'!$BM$17</f>
        <v>109</v>
      </c>
      <c r="N401" s="25">
        <f>M401-B401</f>
        <v>-7</v>
      </c>
      <c r="O401" s="21">
        <f>+N401/$B401</f>
        <v>-6.0344827586206899E-2</v>
      </c>
    </row>
    <row r="402" spans="1:18" ht="15" customHeight="1" x14ac:dyDescent="0.25">
      <c r="A402" s="35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7"/>
      <c r="P402" s="22"/>
      <c r="Q402" s="5"/>
      <c r="R402" s="38" t="s">
        <v>53</v>
      </c>
    </row>
    <row r="403" spans="1:18" ht="15" customHeight="1" x14ac:dyDescent="0.25">
      <c r="A403" s="1" t="s">
        <v>39</v>
      </c>
      <c r="B403" s="20">
        <v>0</v>
      </c>
      <c r="C403" s="20">
        <v>0</v>
      </c>
      <c r="D403" s="20">
        <v>2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1</v>
      </c>
      <c r="K403" s="20">
        <v>0</v>
      </c>
      <c r="L403" s="20">
        <v>0</v>
      </c>
      <c r="M403" s="19">
        <f>'[1]Summary Table'!$AB$72</f>
        <v>0</v>
      </c>
      <c r="N403" s="20"/>
      <c r="O403" s="47"/>
      <c r="P403" s="25"/>
      <c r="Q403" s="8" t="s">
        <v>31</v>
      </c>
      <c r="R403" s="38" t="s">
        <v>40</v>
      </c>
    </row>
    <row r="404" spans="1:18" ht="15" customHeight="1" x14ac:dyDescent="0.25">
      <c r="A404" s="1" t="s">
        <v>41</v>
      </c>
      <c r="B404" s="20">
        <v>2</v>
      </c>
      <c r="C404" s="20">
        <v>0</v>
      </c>
      <c r="D404" s="20">
        <v>0</v>
      </c>
      <c r="E404" s="20">
        <v>0</v>
      </c>
      <c r="F404" s="20">
        <v>0</v>
      </c>
      <c r="G404" s="20">
        <v>0</v>
      </c>
      <c r="H404" s="20">
        <v>0</v>
      </c>
      <c r="I404" s="20">
        <v>0</v>
      </c>
      <c r="J404" s="20">
        <v>0</v>
      </c>
      <c r="K404" s="20">
        <v>0</v>
      </c>
      <c r="L404" s="20">
        <v>0</v>
      </c>
      <c r="M404" s="19">
        <f>'[1]Summary Table'!$AC$72</f>
        <v>0</v>
      </c>
      <c r="N404" s="20"/>
      <c r="O404" s="48"/>
      <c r="P404" s="8"/>
      <c r="Q404" s="28" t="s">
        <v>42</v>
      </c>
      <c r="R404" s="29" t="s">
        <v>43</v>
      </c>
    </row>
    <row r="405" spans="1:18" ht="15" customHeight="1" x14ac:dyDescent="0.25">
      <c r="A405" s="1" t="s">
        <v>44</v>
      </c>
      <c r="B405" s="39">
        <v>0.77108433734939763</v>
      </c>
      <c r="C405" s="39">
        <v>0.8271604938271605</v>
      </c>
      <c r="D405" s="39">
        <v>1.2142857142857142</v>
      </c>
      <c r="E405" s="39">
        <v>1.2321428571428572</v>
      </c>
      <c r="F405" s="39">
        <v>1.2280701754385965</v>
      </c>
      <c r="G405" s="39">
        <v>1.2280701754385965</v>
      </c>
      <c r="H405" s="39">
        <v>1.1929824561403508</v>
      </c>
      <c r="I405" s="39">
        <v>1.1578947368421053</v>
      </c>
      <c r="J405" s="39">
        <v>1.1724137931034482</v>
      </c>
      <c r="K405" s="39">
        <v>1.0689655172413792</v>
      </c>
      <c r="L405" s="39">
        <v>0.98245614035087714</v>
      </c>
      <c r="M405" s="53">
        <f>'[1]Summary Table'!$BI$72</f>
        <v>1.0175438596491229</v>
      </c>
      <c r="N405" s="39"/>
      <c r="O405" s="21"/>
      <c r="P405" s="22"/>
      <c r="Q405" s="30">
        <f>SUM(B404:M404)/12</f>
        <v>0.16666666666666666</v>
      </c>
      <c r="R405" s="41">
        <f>'[1]Vol. Rolling Retention Rate'!$B$17</f>
        <v>0.56395348837209303</v>
      </c>
    </row>
    <row r="406" spans="1:18" ht="15" customHeight="1" x14ac:dyDescent="0.25">
      <c r="A406" s="42"/>
      <c r="B406" s="43"/>
      <c r="C406" s="43"/>
      <c r="D406" s="43"/>
      <c r="E406" s="43"/>
      <c r="F406" s="43"/>
      <c r="G406" s="43"/>
      <c r="H406" s="43"/>
      <c r="I406" s="43"/>
      <c r="J406" s="43"/>
      <c r="K406" s="43"/>
      <c r="L406" s="5"/>
      <c r="M406" s="5"/>
      <c r="R406" s="21"/>
    </row>
    <row r="407" spans="1:18" ht="45" x14ac:dyDescent="0.25">
      <c r="A407" s="10" t="s">
        <v>73</v>
      </c>
      <c r="B407" s="11" t="s">
        <v>5</v>
      </c>
      <c r="C407" s="11" t="s">
        <v>6</v>
      </c>
      <c r="D407" s="11" t="s">
        <v>7</v>
      </c>
      <c r="E407" s="11" t="s">
        <v>8</v>
      </c>
      <c r="F407" s="11" t="s">
        <v>9</v>
      </c>
      <c r="G407" s="11" t="s">
        <v>10</v>
      </c>
      <c r="H407" s="11" t="s">
        <v>11</v>
      </c>
      <c r="I407" s="11" t="s">
        <v>12</v>
      </c>
      <c r="J407" s="11" t="s">
        <v>13</v>
      </c>
      <c r="K407" s="11" t="s">
        <v>14</v>
      </c>
      <c r="L407" s="13" t="s">
        <v>15</v>
      </c>
      <c r="M407" s="13" t="str">
        <f>$M$4</f>
        <v>May 19</v>
      </c>
      <c r="N407" s="14" t="s">
        <v>17</v>
      </c>
      <c r="O407" s="15" t="s">
        <v>18</v>
      </c>
      <c r="P407" s="16"/>
      <c r="Q407" s="16" t="s">
        <v>19</v>
      </c>
      <c r="R407" s="52" t="s">
        <v>20</v>
      </c>
    </row>
    <row r="408" spans="1:18" ht="15" customHeight="1" x14ac:dyDescent="0.25">
      <c r="A408" s="1" t="s">
        <v>21</v>
      </c>
      <c r="B408" s="20">
        <v>534</v>
      </c>
      <c r="C408" s="20">
        <v>523</v>
      </c>
      <c r="D408" s="20">
        <v>540</v>
      </c>
      <c r="E408" s="20">
        <v>546</v>
      </c>
      <c r="F408" s="20">
        <v>558</v>
      </c>
      <c r="G408" s="20">
        <v>551</v>
      </c>
      <c r="H408" s="20">
        <v>550</v>
      </c>
      <c r="I408" s="20">
        <v>555</v>
      </c>
      <c r="J408" s="20">
        <v>556</v>
      </c>
      <c r="K408" s="20">
        <v>552</v>
      </c>
      <c r="L408" s="20">
        <v>549</v>
      </c>
      <c r="M408" s="19">
        <f>'[1]Summary Table'!$W$74</f>
        <v>536</v>
      </c>
      <c r="N408" s="20">
        <f t="shared" ref="N408:N417" si="58">M408-B408</f>
        <v>2</v>
      </c>
      <c r="O408" s="21">
        <f t="shared" ref="O408:O417" si="59">+N408/$B408</f>
        <v>3.7453183520599251E-3</v>
      </c>
      <c r="P408" s="22"/>
      <c r="Q408" s="23" t="s">
        <v>22</v>
      </c>
      <c r="R408" s="23" t="s">
        <v>23</v>
      </c>
    </row>
    <row r="409" spans="1:18" ht="15" customHeight="1" x14ac:dyDescent="0.25">
      <c r="A409" s="1" t="s">
        <v>24</v>
      </c>
      <c r="B409" s="20">
        <v>263</v>
      </c>
      <c r="C409" s="20">
        <v>127</v>
      </c>
      <c r="D409" s="20">
        <v>117</v>
      </c>
      <c r="E409" s="20">
        <v>119</v>
      </c>
      <c r="F409" s="20">
        <v>127</v>
      </c>
      <c r="G409" s="20">
        <v>151</v>
      </c>
      <c r="H409" s="20">
        <v>159</v>
      </c>
      <c r="I409" s="20">
        <v>178</v>
      </c>
      <c r="J409" s="20">
        <v>197</v>
      </c>
      <c r="K409" s="20">
        <v>219</v>
      </c>
      <c r="L409" s="20">
        <v>226</v>
      </c>
      <c r="M409" s="19">
        <f>'[1]Summary Table'!$Y$74</f>
        <v>235</v>
      </c>
      <c r="N409" s="20">
        <f t="shared" si="58"/>
        <v>-28</v>
      </c>
      <c r="O409" s="21">
        <f t="shared" si="59"/>
        <v>-0.10646387832699619</v>
      </c>
      <c r="P409" s="22"/>
      <c r="Q409" s="22">
        <f>1-M409/M410</f>
        <v>0.69520103761348895</v>
      </c>
      <c r="R409" s="25">
        <v>850</v>
      </c>
    </row>
    <row r="410" spans="1:18" ht="15" customHeight="1" x14ac:dyDescent="0.25">
      <c r="A410" s="1" t="s">
        <v>25</v>
      </c>
      <c r="B410" s="26">
        <v>797</v>
      </c>
      <c r="C410" s="26">
        <v>650</v>
      </c>
      <c r="D410" s="26">
        <v>657</v>
      </c>
      <c r="E410" s="26">
        <v>665</v>
      </c>
      <c r="F410" s="26">
        <v>685</v>
      </c>
      <c r="G410" s="26">
        <v>702</v>
      </c>
      <c r="H410" s="26">
        <v>709</v>
      </c>
      <c r="I410" s="26">
        <v>733</v>
      </c>
      <c r="J410" s="26">
        <v>753</v>
      </c>
      <c r="K410" s="26">
        <v>771</v>
      </c>
      <c r="L410" s="26">
        <v>775</v>
      </c>
      <c r="M410" s="19">
        <f>'[1]Summary Table'!$AE$74</f>
        <v>771</v>
      </c>
      <c r="N410" s="20">
        <f t="shared" si="58"/>
        <v>-26</v>
      </c>
      <c r="O410" s="21">
        <f t="shared" si="59"/>
        <v>-3.262233375156838E-2</v>
      </c>
      <c r="P410" s="22"/>
      <c r="Q410" s="8"/>
      <c r="R410" s="27"/>
    </row>
    <row r="411" spans="1:18" ht="15" customHeight="1" x14ac:dyDescent="0.25">
      <c r="A411" s="85" t="s">
        <v>26</v>
      </c>
      <c r="B411" s="26">
        <v>0</v>
      </c>
      <c r="C411" s="26">
        <v>186</v>
      </c>
      <c r="D411" s="26">
        <v>575</v>
      </c>
      <c r="E411" s="26">
        <v>587</v>
      </c>
      <c r="F411" s="26">
        <v>590</v>
      </c>
      <c r="G411" s="26">
        <v>589</v>
      </c>
      <c r="H411" s="26">
        <v>589</v>
      </c>
      <c r="I411" s="26">
        <v>587</v>
      </c>
      <c r="J411" s="26">
        <v>586</v>
      </c>
      <c r="K411" s="26">
        <v>586</v>
      </c>
      <c r="L411" s="26">
        <v>600</v>
      </c>
      <c r="M411" s="19">
        <f>'[1]Summary Table'!$AY$74</f>
        <v>610</v>
      </c>
      <c r="N411" s="20">
        <f t="shared" si="58"/>
        <v>610</v>
      </c>
      <c r="O411" s="21" t="str">
        <f>IF(B411=0,"0.0%",N411/B411)</f>
        <v>0.0%</v>
      </c>
      <c r="P411" s="22"/>
      <c r="Q411" s="8"/>
      <c r="R411" s="27"/>
    </row>
    <row r="412" spans="1:18" ht="15" customHeight="1" x14ac:dyDescent="0.25">
      <c r="A412" s="1" t="s">
        <v>27</v>
      </c>
      <c r="B412" s="26">
        <v>111</v>
      </c>
      <c r="C412" s="26">
        <v>29</v>
      </c>
      <c r="D412" s="26">
        <v>29</v>
      </c>
      <c r="E412" s="26">
        <v>25</v>
      </c>
      <c r="F412" s="26">
        <v>25</v>
      </c>
      <c r="G412" s="26">
        <v>27</v>
      </c>
      <c r="H412" s="26">
        <v>27</v>
      </c>
      <c r="I412" s="26">
        <v>31</v>
      </c>
      <c r="J412" s="26">
        <v>37</v>
      </c>
      <c r="K412" s="26">
        <v>41</v>
      </c>
      <c r="L412" s="26">
        <v>38</v>
      </c>
      <c r="M412" s="19">
        <f>'[1]Summary Table'!$BA$74</f>
        <v>40</v>
      </c>
      <c r="N412" s="20">
        <f t="shared" si="58"/>
        <v>-71</v>
      </c>
      <c r="O412" s="21">
        <f t="shared" si="59"/>
        <v>-0.63963963963963966</v>
      </c>
      <c r="P412" s="22"/>
      <c r="Q412" s="8"/>
      <c r="R412" s="27"/>
    </row>
    <row r="413" spans="1:18" ht="15" customHeight="1" x14ac:dyDescent="0.25">
      <c r="A413" s="1" t="s">
        <v>28</v>
      </c>
      <c r="B413" s="20">
        <v>58</v>
      </c>
      <c r="C413" s="20">
        <v>23</v>
      </c>
      <c r="D413" s="20">
        <v>23</v>
      </c>
      <c r="E413" s="20">
        <v>23</v>
      </c>
      <c r="F413" s="20">
        <v>23</v>
      </c>
      <c r="G413" s="20">
        <v>25</v>
      </c>
      <c r="H413" s="20">
        <v>25</v>
      </c>
      <c r="I413" s="20">
        <v>26</v>
      </c>
      <c r="J413" s="20">
        <v>26</v>
      </c>
      <c r="K413" s="20">
        <v>26</v>
      </c>
      <c r="L413" s="20">
        <v>26</v>
      </c>
      <c r="M413" s="19">
        <f>'[1]Summary Table'!$Z$74</f>
        <v>32</v>
      </c>
      <c r="N413" s="20">
        <f t="shared" si="58"/>
        <v>-26</v>
      </c>
      <c r="O413" s="21">
        <f t="shared" si="59"/>
        <v>-0.44827586206896552</v>
      </c>
      <c r="P413" s="22"/>
    </row>
    <row r="414" spans="1:18" ht="15" customHeight="1" x14ac:dyDescent="0.25">
      <c r="A414" s="1" t="s">
        <v>46</v>
      </c>
      <c r="B414" s="20">
        <v>855</v>
      </c>
      <c r="C414" s="20">
        <v>859</v>
      </c>
      <c r="D414" s="20">
        <v>1255</v>
      </c>
      <c r="E414" s="20">
        <v>1278</v>
      </c>
      <c r="F414" s="20">
        <v>1298</v>
      </c>
      <c r="G414" s="20">
        <v>1316</v>
      </c>
      <c r="H414" s="20">
        <v>1323</v>
      </c>
      <c r="I414" s="20">
        <v>1346</v>
      </c>
      <c r="J414" s="20">
        <v>1365</v>
      </c>
      <c r="K414" s="20">
        <v>1383</v>
      </c>
      <c r="L414" s="20">
        <v>1401</v>
      </c>
      <c r="M414" s="19">
        <f>'[1]Summary Table'!$AF$74</f>
        <v>1413</v>
      </c>
      <c r="N414" s="20">
        <f t="shared" si="58"/>
        <v>558</v>
      </c>
      <c r="O414" s="21">
        <f t="shared" si="59"/>
        <v>0.65263157894736845</v>
      </c>
      <c r="P414" s="22"/>
    </row>
    <row r="415" spans="1:18" ht="15" customHeight="1" x14ac:dyDescent="0.25">
      <c r="A415" s="1" t="s">
        <v>30</v>
      </c>
      <c r="B415" s="20">
        <v>1251</v>
      </c>
      <c r="C415" s="20">
        <v>1185</v>
      </c>
      <c r="D415" s="20">
        <v>1096</v>
      </c>
      <c r="E415" s="20">
        <v>1109</v>
      </c>
      <c r="F415" s="20">
        <v>925</v>
      </c>
      <c r="G415" s="20">
        <v>938</v>
      </c>
      <c r="H415" s="20">
        <v>958</v>
      </c>
      <c r="I415" s="20">
        <v>905</v>
      </c>
      <c r="J415" s="20">
        <v>838</v>
      </c>
      <c r="K415" s="20">
        <v>844</v>
      </c>
      <c r="L415" s="20">
        <v>779</v>
      </c>
      <c r="M415" s="19">
        <f>'[1]Summary Table'!$O$74</f>
        <v>763</v>
      </c>
      <c r="N415" s="20">
        <f t="shared" si="58"/>
        <v>-488</v>
      </c>
      <c r="O415" s="21">
        <f t="shared" si="59"/>
        <v>-0.39008792965627498</v>
      </c>
      <c r="P415" s="22"/>
      <c r="Q415" s="8" t="s">
        <v>31</v>
      </c>
      <c r="R415" s="8" t="s">
        <v>32</v>
      </c>
    </row>
    <row r="416" spans="1:18" ht="15" customHeight="1" x14ac:dyDescent="0.25">
      <c r="A416" s="1" t="s">
        <v>33</v>
      </c>
      <c r="B416" s="20">
        <v>1308</v>
      </c>
      <c r="C416" s="20">
        <v>1231</v>
      </c>
      <c r="D416" s="20">
        <v>1320</v>
      </c>
      <c r="E416" s="20">
        <v>1275</v>
      </c>
      <c r="F416" s="20">
        <v>1313</v>
      </c>
      <c r="G416" s="20">
        <v>1243</v>
      </c>
      <c r="H416" s="20">
        <v>1233</v>
      </c>
      <c r="I416" s="20">
        <v>1202</v>
      </c>
      <c r="J416" s="20">
        <v>1209</v>
      </c>
      <c r="K416" s="20">
        <v>1184</v>
      </c>
      <c r="L416" s="20">
        <v>1215</v>
      </c>
      <c r="M416" s="19">
        <f>'[1]Summary Table'!$U$74</f>
        <v>1189</v>
      </c>
      <c r="N416" s="20">
        <f t="shared" si="58"/>
        <v>-119</v>
      </c>
      <c r="O416" s="21">
        <f t="shared" si="59"/>
        <v>-9.0978593272171254E-2</v>
      </c>
      <c r="P416" s="22"/>
      <c r="Q416" s="28" t="s">
        <v>34</v>
      </c>
      <c r="R416" s="29" t="s">
        <v>23</v>
      </c>
    </row>
    <row r="417" spans="1:18" ht="15" customHeight="1" x14ac:dyDescent="0.25">
      <c r="A417" s="1" t="s">
        <v>35</v>
      </c>
      <c r="B417" s="20">
        <v>2559</v>
      </c>
      <c r="C417" s="20">
        <v>2416</v>
      </c>
      <c r="D417" s="20">
        <v>2416</v>
      </c>
      <c r="E417" s="20">
        <v>2384</v>
      </c>
      <c r="F417" s="20">
        <v>2238</v>
      </c>
      <c r="G417" s="20">
        <v>2181</v>
      </c>
      <c r="H417" s="20">
        <v>2191</v>
      </c>
      <c r="I417" s="20">
        <v>2107</v>
      </c>
      <c r="J417" s="20">
        <v>2047</v>
      </c>
      <c r="K417" s="20">
        <v>2028</v>
      </c>
      <c r="L417" s="20">
        <v>1994</v>
      </c>
      <c r="M417" s="19">
        <f>'[1]Summary Table'!$V$74</f>
        <v>1952</v>
      </c>
      <c r="N417" s="20">
        <f t="shared" si="58"/>
        <v>-607</v>
      </c>
      <c r="O417" s="21">
        <f t="shared" si="59"/>
        <v>-0.23720203204376711</v>
      </c>
      <c r="P417" s="22"/>
      <c r="Q417" s="30">
        <f>SUM(B422:M422)/12</f>
        <v>17.25</v>
      </c>
      <c r="R417" s="22">
        <f>M410/R409</f>
        <v>0.90705882352941181</v>
      </c>
    </row>
    <row r="418" spans="1:18" ht="15" customHeight="1" x14ac:dyDescent="0.25">
      <c r="A418" s="31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3"/>
      <c r="M418" s="33"/>
      <c r="N418" s="33"/>
      <c r="O418" s="33"/>
    </row>
    <row r="419" spans="1:18" ht="15" customHeight="1" x14ac:dyDescent="0.25">
      <c r="A419" s="1" t="s">
        <v>36</v>
      </c>
      <c r="B419" s="20">
        <v>4049</v>
      </c>
      <c r="C419" s="20">
        <v>3971</v>
      </c>
      <c r="D419" s="20">
        <v>4004</v>
      </c>
      <c r="E419" s="20">
        <v>3985</v>
      </c>
      <c r="F419" s="20">
        <v>3906</v>
      </c>
      <c r="G419" s="20">
        <v>3826</v>
      </c>
      <c r="H419" s="20">
        <v>3770</v>
      </c>
      <c r="I419" s="20">
        <v>3660</v>
      </c>
      <c r="J419" s="20">
        <v>3687</v>
      </c>
      <c r="K419" s="20">
        <v>3646</v>
      </c>
      <c r="L419" s="20">
        <v>3614</v>
      </c>
      <c r="M419" s="19">
        <f>'[1]Summary Table'!$BL$18</f>
        <v>3555</v>
      </c>
      <c r="N419" s="20">
        <f>M419-B419</f>
        <v>-494</v>
      </c>
      <c r="O419" s="21">
        <f>+N419/$B419</f>
        <v>-0.12200543344035564</v>
      </c>
    </row>
    <row r="420" spans="1:18" ht="15" customHeight="1" x14ac:dyDescent="0.25">
      <c r="A420" s="1" t="s">
        <v>37</v>
      </c>
      <c r="B420" s="20">
        <v>1016</v>
      </c>
      <c r="C420" s="20">
        <v>1008</v>
      </c>
      <c r="D420" s="20">
        <v>1015</v>
      </c>
      <c r="E420" s="20">
        <v>1035</v>
      </c>
      <c r="F420" s="20">
        <v>1036</v>
      </c>
      <c r="G420" s="20">
        <v>1039</v>
      </c>
      <c r="H420" s="20">
        <v>1034</v>
      </c>
      <c r="I420" s="20">
        <v>1041</v>
      </c>
      <c r="J420" s="20">
        <v>1050</v>
      </c>
      <c r="K420" s="20">
        <v>1043</v>
      </c>
      <c r="L420" s="20">
        <v>1047</v>
      </c>
      <c r="M420" s="19">
        <f>'[1]Summary Table'!$BM$18</f>
        <v>1050</v>
      </c>
      <c r="N420" s="25">
        <f>M420-B420</f>
        <v>34</v>
      </c>
      <c r="O420" s="21">
        <f>+N420/$B420</f>
        <v>3.3464566929133861E-2</v>
      </c>
    </row>
    <row r="421" spans="1:18" ht="15" customHeight="1" x14ac:dyDescent="0.25">
      <c r="A421" s="35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7"/>
      <c r="P421" s="22"/>
      <c r="Q421" s="5"/>
      <c r="R421" s="38" t="s">
        <v>48</v>
      </c>
    </row>
    <row r="422" spans="1:18" ht="15" customHeight="1" x14ac:dyDescent="0.25">
      <c r="A422" s="1" t="s">
        <v>39</v>
      </c>
      <c r="B422" s="20">
        <v>15</v>
      </c>
      <c r="C422" s="20">
        <v>14</v>
      </c>
      <c r="D422" s="20">
        <v>17</v>
      </c>
      <c r="E422" s="20">
        <v>23</v>
      </c>
      <c r="F422" s="20">
        <v>19</v>
      </c>
      <c r="G422" s="20">
        <v>18</v>
      </c>
      <c r="H422" s="20">
        <v>7</v>
      </c>
      <c r="I422" s="20">
        <v>25</v>
      </c>
      <c r="J422" s="20">
        <v>19</v>
      </c>
      <c r="K422" s="20">
        <v>18</v>
      </c>
      <c r="L422" s="20">
        <v>19</v>
      </c>
      <c r="M422" s="19">
        <f>'[1]Summary Table'!$AB$74</f>
        <v>13</v>
      </c>
      <c r="N422" s="20"/>
      <c r="O422" s="47"/>
      <c r="P422" s="25"/>
      <c r="Q422" s="8" t="s">
        <v>31</v>
      </c>
      <c r="R422" s="38" t="s">
        <v>40</v>
      </c>
    </row>
    <row r="423" spans="1:18" ht="15" customHeight="1" x14ac:dyDescent="0.25">
      <c r="A423" s="1" t="s">
        <v>41</v>
      </c>
      <c r="B423" s="20">
        <v>10</v>
      </c>
      <c r="C423" s="20">
        <v>5</v>
      </c>
      <c r="D423" s="20">
        <v>0</v>
      </c>
      <c r="E423" s="20">
        <v>0</v>
      </c>
      <c r="F423" s="20">
        <v>0</v>
      </c>
      <c r="G423" s="20">
        <v>0</v>
      </c>
      <c r="H423" s="20">
        <v>0</v>
      </c>
      <c r="I423" s="20">
        <v>0</v>
      </c>
      <c r="J423" s="20">
        <v>0</v>
      </c>
      <c r="K423" s="20">
        <v>1</v>
      </c>
      <c r="L423" s="20">
        <v>0</v>
      </c>
      <c r="M423" s="19">
        <f>'[1]Summary Table'!$AC$74</f>
        <v>0</v>
      </c>
      <c r="N423" s="20"/>
      <c r="O423" s="48"/>
      <c r="P423" s="8"/>
      <c r="Q423" s="28" t="s">
        <v>42</v>
      </c>
      <c r="R423" s="29" t="s">
        <v>43</v>
      </c>
    </row>
    <row r="424" spans="1:18" ht="15" customHeight="1" x14ac:dyDescent="0.25">
      <c r="A424" s="1" t="s">
        <v>44</v>
      </c>
      <c r="B424" s="39">
        <v>1.6411543287327479</v>
      </c>
      <c r="C424" s="39">
        <v>1.893846153846154</v>
      </c>
      <c r="D424" s="39">
        <v>2.0091324200913241</v>
      </c>
      <c r="E424" s="39">
        <v>1.9172932330827068</v>
      </c>
      <c r="F424" s="39">
        <v>1.9167883211678831</v>
      </c>
      <c r="G424" s="39">
        <v>1.7706552706552707</v>
      </c>
      <c r="H424" s="39">
        <v>1.7390691114245416</v>
      </c>
      <c r="I424" s="39">
        <v>1.6398362892223739</v>
      </c>
      <c r="J424" s="39">
        <v>1.6055776892430278</v>
      </c>
      <c r="K424" s="39">
        <v>1.535667963683528</v>
      </c>
      <c r="L424" s="39">
        <v>1.5677419354838709</v>
      </c>
      <c r="M424" s="53">
        <f>'[1]Summary Table'!$BI$74</f>
        <v>1.5421530479896239</v>
      </c>
      <c r="N424" s="39"/>
      <c r="O424" s="21"/>
      <c r="P424" s="22"/>
      <c r="Q424" s="30">
        <f>SUM(B423:M423)/12</f>
        <v>1.3333333333333333</v>
      </c>
      <c r="R424" s="41">
        <f>'[1]Vol. Rolling Retention Rate'!$B$18</f>
        <v>0.67784711388455543</v>
      </c>
    </row>
    <row r="425" spans="1:18" ht="15" customHeight="1" x14ac:dyDescent="0.25">
      <c r="A425" s="42"/>
      <c r="B425" s="43"/>
      <c r="C425" s="43"/>
      <c r="D425" s="43"/>
      <c r="E425" s="43"/>
      <c r="F425" s="43"/>
      <c r="G425" s="43"/>
      <c r="H425" s="43"/>
      <c r="I425" s="43"/>
      <c r="J425" s="43"/>
      <c r="K425" s="43"/>
      <c r="L425" s="5"/>
      <c r="M425" s="5"/>
      <c r="R425" s="21"/>
    </row>
    <row r="426" spans="1:18" ht="45" x14ac:dyDescent="0.25">
      <c r="A426" s="10" t="s">
        <v>74</v>
      </c>
      <c r="B426" s="11" t="s">
        <v>5</v>
      </c>
      <c r="C426" s="11" t="s">
        <v>6</v>
      </c>
      <c r="D426" s="11" t="s">
        <v>7</v>
      </c>
      <c r="E426" s="11" t="s">
        <v>8</v>
      </c>
      <c r="F426" s="11" t="s">
        <v>9</v>
      </c>
      <c r="G426" s="11" t="s">
        <v>10</v>
      </c>
      <c r="H426" s="11" t="s">
        <v>11</v>
      </c>
      <c r="I426" s="11" t="s">
        <v>12</v>
      </c>
      <c r="J426" s="11" t="s">
        <v>13</v>
      </c>
      <c r="K426" s="11" t="s">
        <v>14</v>
      </c>
      <c r="L426" s="13" t="s">
        <v>15</v>
      </c>
      <c r="M426" s="13" t="str">
        <f>$M$4</f>
        <v>May 19</v>
      </c>
      <c r="N426" s="14" t="s">
        <v>17</v>
      </c>
      <c r="O426" s="15" t="s">
        <v>18</v>
      </c>
      <c r="P426" s="16"/>
      <c r="Q426" s="16" t="s">
        <v>19</v>
      </c>
      <c r="R426" s="52" t="s">
        <v>20</v>
      </c>
    </row>
    <row r="427" spans="1:18" ht="15" customHeight="1" x14ac:dyDescent="0.25">
      <c r="A427" s="1" t="s">
        <v>21</v>
      </c>
      <c r="B427" s="20">
        <v>289</v>
      </c>
      <c r="C427" s="20">
        <v>287</v>
      </c>
      <c r="D427" s="20">
        <v>286</v>
      </c>
      <c r="E427" s="20">
        <v>279</v>
      </c>
      <c r="F427" s="20">
        <v>281</v>
      </c>
      <c r="G427" s="20">
        <v>285</v>
      </c>
      <c r="H427" s="20">
        <v>282</v>
      </c>
      <c r="I427" s="20">
        <v>283</v>
      </c>
      <c r="J427" s="20">
        <v>287</v>
      </c>
      <c r="K427" s="20">
        <v>286</v>
      </c>
      <c r="L427" s="20">
        <v>279</v>
      </c>
      <c r="M427" s="19">
        <f>'[1]Summary Table'!$W$82</f>
        <v>284</v>
      </c>
      <c r="N427" s="20">
        <f t="shared" ref="N427:N436" si="60">M427-B427</f>
        <v>-5</v>
      </c>
      <c r="O427" s="21">
        <f t="shared" ref="O427:O436" si="61">+N427/$B427</f>
        <v>-1.7301038062283738E-2</v>
      </c>
      <c r="P427" s="22"/>
      <c r="Q427" s="23" t="s">
        <v>22</v>
      </c>
      <c r="R427" s="23" t="s">
        <v>23</v>
      </c>
    </row>
    <row r="428" spans="1:18" ht="15" customHeight="1" x14ac:dyDescent="0.25">
      <c r="A428" s="1" t="s">
        <v>24</v>
      </c>
      <c r="B428" s="20">
        <v>82</v>
      </c>
      <c r="C428" s="20">
        <v>60</v>
      </c>
      <c r="D428" s="20">
        <v>51</v>
      </c>
      <c r="E428" s="20">
        <v>65</v>
      </c>
      <c r="F428" s="20">
        <v>66</v>
      </c>
      <c r="G428" s="20">
        <v>65</v>
      </c>
      <c r="H428" s="20">
        <v>69</v>
      </c>
      <c r="I428" s="20">
        <v>78</v>
      </c>
      <c r="J428" s="20">
        <v>81</v>
      </c>
      <c r="K428" s="20">
        <v>83</v>
      </c>
      <c r="L428" s="20">
        <v>97</v>
      </c>
      <c r="M428" s="19">
        <f>'[1]Summary Table'!$Y$82</f>
        <v>95</v>
      </c>
      <c r="N428" s="20">
        <f t="shared" si="60"/>
        <v>13</v>
      </c>
      <c r="O428" s="21">
        <f t="shared" si="61"/>
        <v>0.15853658536585366</v>
      </c>
      <c r="P428" s="22"/>
      <c r="Q428" s="22">
        <f>1-M428/M429</f>
        <v>0.74934036939313986</v>
      </c>
      <c r="R428" s="25">
        <v>385</v>
      </c>
    </row>
    <row r="429" spans="1:18" ht="15" customHeight="1" x14ac:dyDescent="0.25">
      <c r="A429" s="1" t="s">
        <v>25</v>
      </c>
      <c r="B429" s="26">
        <v>371</v>
      </c>
      <c r="C429" s="26">
        <v>347</v>
      </c>
      <c r="D429" s="26">
        <v>337</v>
      </c>
      <c r="E429" s="26">
        <v>344</v>
      </c>
      <c r="F429" s="26">
        <v>347</v>
      </c>
      <c r="G429" s="26">
        <v>350</v>
      </c>
      <c r="H429" s="26">
        <v>351</v>
      </c>
      <c r="I429" s="26">
        <v>361</v>
      </c>
      <c r="J429" s="26">
        <v>368</v>
      </c>
      <c r="K429" s="26">
        <v>369</v>
      </c>
      <c r="L429" s="26">
        <v>376</v>
      </c>
      <c r="M429" s="19">
        <f>'[1]Summary Table'!$AE$82</f>
        <v>379</v>
      </c>
      <c r="N429" s="20">
        <f t="shared" si="60"/>
        <v>8</v>
      </c>
      <c r="O429" s="21">
        <f t="shared" si="61"/>
        <v>2.15633423180593E-2</v>
      </c>
      <c r="P429" s="22"/>
      <c r="Q429" s="8"/>
      <c r="R429" s="27"/>
    </row>
    <row r="430" spans="1:18" ht="15" customHeight="1" x14ac:dyDescent="0.25">
      <c r="A430" s="85" t="s">
        <v>26</v>
      </c>
      <c r="B430" s="26">
        <v>0</v>
      </c>
      <c r="C430" s="26">
        <v>28</v>
      </c>
      <c r="D430" s="26">
        <v>230</v>
      </c>
      <c r="E430" s="26">
        <v>230</v>
      </c>
      <c r="F430" s="26">
        <v>229</v>
      </c>
      <c r="G430" s="26">
        <v>228</v>
      </c>
      <c r="H430" s="26">
        <v>228</v>
      </c>
      <c r="I430" s="26">
        <v>228</v>
      </c>
      <c r="J430" s="26">
        <v>228</v>
      </c>
      <c r="K430" s="26">
        <v>244</v>
      </c>
      <c r="L430" s="26">
        <v>244</v>
      </c>
      <c r="M430" s="19">
        <f>'[1]Summary Table'!$AY$82</f>
        <v>253</v>
      </c>
      <c r="N430" s="20">
        <f t="shared" si="60"/>
        <v>253</v>
      </c>
      <c r="O430" s="21" t="str">
        <f>IF(B430=0,"0.0%",N430/B430)</f>
        <v>0.0%</v>
      </c>
      <c r="P430" s="22"/>
      <c r="Q430" s="8"/>
      <c r="R430" s="27"/>
    </row>
    <row r="431" spans="1:18" ht="15" customHeight="1" x14ac:dyDescent="0.25">
      <c r="A431" s="1" t="s">
        <v>27</v>
      </c>
      <c r="B431" s="26">
        <v>7</v>
      </c>
      <c r="C431" s="26">
        <v>7</v>
      </c>
      <c r="D431" s="26">
        <v>7</v>
      </c>
      <c r="E431" s="26">
        <v>8</v>
      </c>
      <c r="F431" s="26">
        <v>14</v>
      </c>
      <c r="G431" s="26">
        <v>16</v>
      </c>
      <c r="H431" s="26">
        <v>15</v>
      </c>
      <c r="I431" s="26">
        <v>17</v>
      </c>
      <c r="J431" s="26">
        <v>11</v>
      </c>
      <c r="K431" s="26">
        <v>16</v>
      </c>
      <c r="L431" s="26">
        <v>20</v>
      </c>
      <c r="M431" s="19">
        <f>'[1]Summary Table'!$BA$82</f>
        <v>12</v>
      </c>
      <c r="N431" s="20">
        <f t="shared" si="60"/>
        <v>5</v>
      </c>
      <c r="O431" s="21">
        <f t="shared" si="61"/>
        <v>0.7142857142857143</v>
      </c>
      <c r="P431" s="22"/>
      <c r="Q431" s="8"/>
      <c r="R431" s="27"/>
    </row>
    <row r="432" spans="1:18" ht="15" customHeight="1" x14ac:dyDescent="0.25">
      <c r="A432" s="1" t="s">
        <v>28</v>
      </c>
      <c r="B432" s="20">
        <v>16</v>
      </c>
      <c r="C432" s="20">
        <v>14</v>
      </c>
      <c r="D432" s="20">
        <v>14</v>
      </c>
      <c r="E432" s="20">
        <v>14</v>
      </c>
      <c r="F432" s="20">
        <v>14</v>
      </c>
      <c r="G432" s="20">
        <v>14</v>
      </c>
      <c r="H432" s="20">
        <v>14</v>
      </c>
      <c r="I432" s="20">
        <v>15</v>
      </c>
      <c r="J432" s="20">
        <v>7</v>
      </c>
      <c r="K432" s="20">
        <v>7</v>
      </c>
      <c r="L432" s="20">
        <v>7</v>
      </c>
      <c r="M432" s="19">
        <f>'[1]Summary Table'!$Z$82</f>
        <v>7</v>
      </c>
      <c r="N432" s="20">
        <f t="shared" si="60"/>
        <v>-9</v>
      </c>
      <c r="O432" s="21">
        <f t="shared" si="61"/>
        <v>-0.5625</v>
      </c>
      <c r="P432" s="22"/>
    </row>
    <row r="433" spans="1:24" ht="15" customHeight="1" x14ac:dyDescent="0.25">
      <c r="A433" s="1" t="s">
        <v>46</v>
      </c>
      <c r="B433" s="20">
        <v>387</v>
      </c>
      <c r="C433" s="20">
        <v>389</v>
      </c>
      <c r="D433" s="20">
        <v>581</v>
      </c>
      <c r="E433" s="20">
        <v>588</v>
      </c>
      <c r="F433" s="20">
        <v>590</v>
      </c>
      <c r="G433" s="20">
        <v>592</v>
      </c>
      <c r="H433" s="20">
        <v>593</v>
      </c>
      <c r="I433" s="20">
        <v>604</v>
      </c>
      <c r="J433" s="20">
        <v>619</v>
      </c>
      <c r="K433" s="20">
        <v>620</v>
      </c>
      <c r="L433" s="20">
        <v>627</v>
      </c>
      <c r="M433" s="19">
        <f>'[1]Summary Table'!$AF$82</f>
        <v>639</v>
      </c>
      <c r="N433" s="20">
        <f t="shared" si="60"/>
        <v>252</v>
      </c>
      <c r="O433" s="21">
        <f t="shared" si="61"/>
        <v>0.65116279069767447</v>
      </c>
      <c r="P433" s="22"/>
    </row>
    <row r="434" spans="1:24" ht="15" customHeight="1" x14ac:dyDescent="0.25">
      <c r="A434" s="1" t="s">
        <v>30</v>
      </c>
      <c r="B434" s="20">
        <v>112</v>
      </c>
      <c r="C434" s="20">
        <v>101</v>
      </c>
      <c r="D434" s="20">
        <v>109</v>
      </c>
      <c r="E434" s="20">
        <v>127</v>
      </c>
      <c r="F434" s="20">
        <v>110</v>
      </c>
      <c r="G434" s="20">
        <v>100</v>
      </c>
      <c r="H434" s="20">
        <v>104</v>
      </c>
      <c r="I434" s="20">
        <v>120</v>
      </c>
      <c r="J434" s="20">
        <v>136</v>
      </c>
      <c r="K434" s="20">
        <v>131</v>
      </c>
      <c r="L434" s="20">
        <v>115</v>
      </c>
      <c r="M434" s="19">
        <f>'[1]Summary Table'!$O$82</f>
        <v>145</v>
      </c>
      <c r="N434" s="20">
        <f t="shared" si="60"/>
        <v>33</v>
      </c>
      <c r="O434" s="21">
        <f t="shared" si="61"/>
        <v>0.29464285714285715</v>
      </c>
      <c r="P434" s="22"/>
      <c r="Q434" s="8" t="s">
        <v>31</v>
      </c>
      <c r="R434" s="8" t="s">
        <v>32</v>
      </c>
    </row>
    <row r="435" spans="1:24" ht="15" customHeight="1" x14ac:dyDescent="0.25">
      <c r="A435" s="1" t="s">
        <v>33</v>
      </c>
      <c r="B435" s="20">
        <v>699</v>
      </c>
      <c r="C435" s="20">
        <v>697</v>
      </c>
      <c r="D435" s="20">
        <v>700</v>
      </c>
      <c r="E435" s="20">
        <v>700</v>
      </c>
      <c r="F435" s="20">
        <v>688</v>
      </c>
      <c r="G435" s="20">
        <v>681</v>
      </c>
      <c r="H435" s="20">
        <v>671</v>
      </c>
      <c r="I435" s="20">
        <v>686</v>
      </c>
      <c r="J435" s="20">
        <v>689</v>
      </c>
      <c r="K435" s="20">
        <v>697</v>
      </c>
      <c r="L435" s="20">
        <v>712</v>
      </c>
      <c r="M435" s="19">
        <f>'[1]Summary Table'!$Q$82</f>
        <v>696</v>
      </c>
      <c r="N435" s="20">
        <f t="shared" si="60"/>
        <v>-3</v>
      </c>
      <c r="O435" s="21">
        <f t="shared" si="61"/>
        <v>-4.2918454935622317E-3</v>
      </c>
      <c r="P435" s="22"/>
      <c r="Q435" s="28" t="s">
        <v>34</v>
      </c>
      <c r="R435" s="29" t="s">
        <v>23</v>
      </c>
    </row>
    <row r="436" spans="1:24" ht="15" customHeight="1" x14ac:dyDescent="0.25">
      <c r="A436" s="1" t="s">
        <v>35</v>
      </c>
      <c r="B436" s="20">
        <v>811</v>
      </c>
      <c r="C436" s="20">
        <v>798</v>
      </c>
      <c r="D436" s="20">
        <v>809</v>
      </c>
      <c r="E436" s="20">
        <v>827</v>
      </c>
      <c r="F436" s="20">
        <v>798</v>
      </c>
      <c r="G436" s="20">
        <v>781</v>
      </c>
      <c r="H436" s="20">
        <v>775</v>
      </c>
      <c r="I436" s="20">
        <v>806</v>
      </c>
      <c r="J436" s="20">
        <v>825</v>
      </c>
      <c r="K436" s="20">
        <v>828</v>
      </c>
      <c r="L436" s="20">
        <v>827</v>
      </c>
      <c r="M436" s="19">
        <f>'[1]Summary Table'!$V$82</f>
        <v>841</v>
      </c>
      <c r="N436" s="20">
        <f t="shared" si="60"/>
        <v>30</v>
      </c>
      <c r="O436" s="21">
        <f t="shared" si="61"/>
        <v>3.6991368680641186E-2</v>
      </c>
      <c r="P436" s="22"/>
      <c r="Q436" s="30">
        <f>SUM(B441:M441)/12</f>
        <v>5.666666666666667</v>
      </c>
      <c r="R436" s="22">
        <f>M429/R428</f>
        <v>0.98441558441558441</v>
      </c>
    </row>
    <row r="437" spans="1:24" ht="15" customHeight="1" x14ac:dyDescent="0.25">
      <c r="A437" s="31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3"/>
      <c r="M437" s="33"/>
      <c r="N437" s="33"/>
      <c r="O437" s="33"/>
    </row>
    <row r="438" spans="1:24" ht="15" customHeight="1" x14ac:dyDescent="0.25">
      <c r="A438" s="1" t="s">
        <v>36</v>
      </c>
      <c r="B438" s="20">
        <v>1335</v>
      </c>
      <c r="C438" s="20">
        <v>1330</v>
      </c>
      <c r="D438" s="20">
        <v>1360</v>
      </c>
      <c r="E438" s="20">
        <v>1364</v>
      </c>
      <c r="F438" s="20">
        <v>1327</v>
      </c>
      <c r="G438" s="20">
        <v>1300</v>
      </c>
      <c r="H438" s="20">
        <v>1302</v>
      </c>
      <c r="I438" s="20">
        <v>1338</v>
      </c>
      <c r="J438" s="20">
        <v>1383</v>
      </c>
      <c r="K438" s="20">
        <v>1383</v>
      </c>
      <c r="L438" s="20">
        <v>1340</v>
      </c>
      <c r="M438" s="19">
        <f>'[1]Summary Table'!$BL$20</f>
        <v>1383</v>
      </c>
      <c r="N438" s="20">
        <f>M438-B438</f>
        <v>48</v>
      </c>
      <c r="O438" s="21">
        <f>+N438/$B438</f>
        <v>3.5955056179775284E-2</v>
      </c>
    </row>
    <row r="439" spans="1:24" ht="15" customHeight="1" x14ac:dyDescent="0.25">
      <c r="A439" s="1" t="s">
        <v>37</v>
      </c>
      <c r="B439" s="20">
        <v>470</v>
      </c>
      <c r="C439" s="20">
        <v>472</v>
      </c>
      <c r="D439" s="20">
        <v>480</v>
      </c>
      <c r="E439" s="20">
        <v>477</v>
      </c>
      <c r="F439" s="20">
        <v>465</v>
      </c>
      <c r="G439" s="20">
        <v>460</v>
      </c>
      <c r="H439" s="20">
        <v>454</v>
      </c>
      <c r="I439" s="20">
        <v>457</v>
      </c>
      <c r="J439" s="20">
        <v>461</v>
      </c>
      <c r="K439" s="20">
        <v>452</v>
      </c>
      <c r="L439" s="20">
        <v>453</v>
      </c>
      <c r="M439" s="19">
        <f>'[1]Summary Table'!$BM$20</f>
        <v>457</v>
      </c>
      <c r="N439" s="25">
        <f>M439-B439</f>
        <v>-13</v>
      </c>
      <c r="O439" s="21">
        <f>+N439/$B439</f>
        <v>-2.7659574468085105E-2</v>
      </c>
    </row>
    <row r="440" spans="1:24" ht="15" customHeight="1" x14ac:dyDescent="0.25">
      <c r="A440" s="35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7"/>
      <c r="P440" s="22"/>
      <c r="Q440" s="5"/>
      <c r="R440" s="38" t="s">
        <v>38</v>
      </c>
    </row>
    <row r="441" spans="1:24" ht="15" customHeight="1" x14ac:dyDescent="0.25">
      <c r="A441" s="1" t="s">
        <v>39</v>
      </c>
      <c r="B441" s="20">
        <v>3</v>
      </c>
      <c r="C441" s="20">
        <v>3</v>
      </c>
      <c r="D441" s="20">
        <v>7</v>
      </c>
      <c r="E441" s="20">
        <v>6</v>
      </c>
      <c r="F441" s="20">
        <v>2</v>
      </c>
      <c r="G441" s="20">
        <v>3</v>
      </c>
      <c r="H441" s="20">
        <v>0</v>
      </c>
      <c r="I441" s="20">
        <v>10</v>
      </c>
      <c r="J441" s="20">
        <v>14</v>
      </c>
      <c r="K441" s="20">
        <v>0</v>
      </c>
      <c r="L441" s="20">
        <v>8</v>
      </c>
      <c r="M441" s="19">
        <f>'[1]Summary Table'!$AB$82</f>
        <v>12</v>
      </c>
      <c r="N441" s="20"/>
      <c r="O441" s="47"/>
      <c r="P441" s="25"/>
      <c r="Q441" s="8" t="s">
        <v>31</v>
      </c>
      <c r="R441" s="38" t="s">
        <v>40</v>
      </c>
    </row>
    <row r="442" spans="1:24" ht="15" customHeight="1" x14ac:dyDescent="0.25">
      <c r="A442" s="1" t="s">
        <v>41</v>
      </c>
      <c r="B442" s="20">
        <v>0</v>
      </c>
      <c r="C442" s="20">
        <v>14</v>
      </c>
      <c r="D442" s="20">
        <v>0</v>
      </c>
      <c r="E442" s="20">
        <v>0</v>
      </c>
      <c r="F442" s="20">
        <v>1</v>
      </c>
      <c r="G442" s="20">
        <v>0</v>
      </c>
      <c r="H442" s="20">
        <v>0</v>
      </c>
      <c r="I442" s="20">
        <v>0</v>
      </c>
      <c r="J442" s="20">
        <v>0</v>
      </c>
      <c r="K442" s="20">
        <v>1</v>
      </c>
      <c r="L442" s="20">
        <v>0</v>
      </c>
      <c r="M442" s="19">
        <f>'[1]Summary Table'!$AC$82</f>
        <v>1</v>
      </c>
      <c r="N442" s="20"/>
      <c r="O442" s="48"/>
      <c r="P442" s="8"/>
      <c r="Q442" s="28" t="s">
        <v>42</v>
      </c>
      <c r="R442" s="29" t="s">
        <v>43</v>
      </c>
    </row>
    <row r="443" spans="1:24" ht="15" customHeight="1" x14ac:dyDescent="0.25">
      <c r="A443" s="1" t="s">
        <v>44</v>
      </c>
      <c r="B443" s="39">
        <v>1.8840970350404314</v>
      </c>
      <c r="C443" s="39">
        <v>2.0086455331412103</v>
      </c>
      <c r="D443" s="39">
        <v>2.0771513353115729</v>
      </c>
      <c r="E443" s="39">
        <v>2.0348837209302326</v>
      </c>
      <c r="F443" s="39">
        <v>1.9827089337175792</v>
      </c>
      <c r="G443" s="39">
        <v>1.9457142857142857</v>
      </c>
      <c r="H443" s="39">
        <v>1.9116809116809117</v>
      </c>
      <c r="I443" s="39">
        <v>1.9002770083102494</v>
      </c>
      <c r="J443" s="39">
        <v>1.8722826086956521</v>
      </c>
      <c r="K443" s="39">
        <v>1.8888888888888888</v>
      </c>
      <c r="L443" s="39">
        <v>1.8936170212765957</v>
      </c>
      <c r="M443" s="53">
        <f>'[1]Summary Table'!$BI$82</f>
        <v>1.8364116094986807</v>
      </c>
      <c r="N443" s="39"/>
      <c r="O443" s="21"/>
      <c r="P443" s="22"/>
      <c r="Q443" s="30">
        <f>SUM(B442:M442)/12</f>
        <v>1.4166666666666667</v>
      </c>
      <c r="R443" s="41">
        <f>'[1]Vol. Rolling Retention Rate'!$B$22</f>
        <v>0.80642693190512627</v>
      </c>
    </row>
    <row r="444" spans="1:24" ht="15" customHeight="1" x14ac:dyDescent="0.25">
      <c r="A444" s="42"/>
      <c r="B444" s="43"/>
      <c r="C444" s="43"/>
      <c r="D444" s="43"/>
      <c r="E444" s="43"/>
      <c r="F444" s="43"/>
      <c r="G444" s="43"/>
      <c r="H444" s="43"/>
      <c r="I444" s="43"/>
      <c r="J444" s="43"/>
      <c r="K444" s="43"/>
      <c r="L444" s="5"/>
      <c r="M444" s="5"/>
      <c r="R444" s="21"/>
    </row>
    <row r="445" spans="1:24" ht="15" customHeight="1" x14ac:dyDescent="0.25">
      <c r="A445" s="42"/>
      <c r="B445" s="43"/>
      <c r="C445" s="43"/>
      <c r="D445" s="43"/>
      <c r="E445" s="43"/>
      <c r="F445" s="43"/>
      <c r="G445" s="43"/>
      <c r="H445" s="43"/>
      <c r="I445" s="43"/>
      <c r="J445" s="43"/>
      <c r="K445" s="43"/>
      <c r="L445" s="5"/>
      <c r="M445" s="5"/>
      <c r="R445" s="93"/>
    </row>
    <row r="446" spans="1:24" ht="45" x14ac:dyDescent="0.25">
      <c r="A446" s="94" t="s">
        <v>75</v>
      </c>
      <c r="B446" s="95" t="s">
        <v>5</v>
      </c>
      <c r="C446" s="95" t="s">
        <v>6</v>
      </c>
      <c r="D446" s="95" t="s">
        <v>7</v>
      </c>
      <c r="E446" s="95" t="s">
        <v>8</v>
      </c>
      <c r="F446" s="95" t="s">
        <v>9</v>
      </c>
      <c r="G446" s="95" t="s">
        <v>10</v>
      </c>
      <c r="H446" s="95" t="s">
        <v>11</v>
      </c>
      <c r="I446" s="95" t="s">
        <v>12</v>
      </c>
      <c r="J446" s="95" t="s">
        <v>13</v>
      </c>
      <c r="K446" s="95" t="s">
        <v>14</v>
      </c>
      <c r="L446" s="96" t="s">
        <v>15</v>
      </c>
      <c r="M446" s="96" t="str">
        <f>$M$4</f>
        <v>May 19</v>
      </c>
      <c r="N446" s="60" t="s">
        <v>17</v>
      </c>
      <c r="O446" s="61" t="s">
        <v>18</v>
      </c>
      <c r="P446" s="97"/>
      <c r="Q446" s="97" t="s">
        <v>19</v>
      </c>
      <c r="R446" s="98" t="s">
        <v>20</v>
      </c>
    </row>
    <row r="447" spans="1:24" ht="15" customHeight="1" x14ac:dyDescent="0.25">
      <c r="A447" s="65" t="s">
        <v>21</v>
      </c>
      <c r="B447" s="20">
        <v>1842</v>
      </c>
      <c r="C447" s="20">
        <v>1813</v>
      </c>
      <c r="D447" s="20">
        <v>1822</v>
      </c>
      <c r="E447" s="20">
        <v>1802</v>
      </c>
      <c r="F447" s="20">
        <v>1822</v>
      </c>
      <c r="G447" s="20">
        <v>1811</v>
      </c>
      <c r="H447" s="20">
        <v>1792</v>
      </c>
      <c r="I447" s="20">
        <v>1789</v>
      </c>
      <c r="J447" s="20">
        <v>1772</v>
      </c>
      <c r="K447" s="20">
        <v>1773</v>
      </c>
      <c r="L447" s="20">
        <v>1741</v>
      </c>
      <c r="M447" s="19">
        <f t="shared" ref="M447:M448" si="62">M351+M370+M389+M408+M427</f>
        <v>1725</v>
      </c>
      <c r="N447" s="20">
        <f t="shared" ref="N447:N456" si="63">M447-B447</f>
        <v>-117</v>
      </c>
      <c r="O447" s="21">
        <f t="shared" ref="O447:O456" si="64">+N447/$B447</f>
        <v>-6.3517915309446255E-2</v>
      </c>
      <c r="P447" s="22"/>
      <c r="Q447" s="66" t="s">
        <v>22</v>
      </c>
      <c r="R447" s="66" t="s">
        <v>23</v>
      </c>
    </row>
    <row r="448" spans="1:24" ht="15" customHeight="1" x14ac:dyDescent="0.25">
      <c r="A448" s="65" t="s">
        <v>24</v>
      </c>
      <c r="B448" s="20">
        <v>798</v>
      </c>
      <c r="C448" s="20">
        <v>622</v>
      </c>
      <c r="D448" s="20">
        <v>505</v>
      </c>
      <c r="E448" s="20">
        <v>530</v>
      </c>
      <c r="F448" s="20">
        <v>550</v>
      </c>
      <c r="G448" s="20">
        <v>600</v>
      </c>
      <c r="H448" s="20">
        <v>651</v>
      </c>
      <c r="I448" s="20">
        <v>694</v>
      </c>
      <c r="J448" s="20">
        <v>735</v>
      </c>
      <c r="K448" s="20">
        <v>772</v>
      </c>
      <c r="L448" s="20">
        <v>817</v>
      </c>
      <c r="M448" s="19">
        <f t="shared" si="62"/>
        <v>836</v>
      </c>
      <c r="N448" s="20">
        <f t="shared" si="63"/>
        <v>38</v>
      </c>
      <c r="O448" s="21">
        <f t="shared" si="64"/>
        <v>4.7619047619047616E-2</v>
      </c>
      <c r="P448" s="22"/>
      <c r="Q448" s="22">
        <f>1-M448/M449</f>
        <v>0.67356501366653654</v>
      </c>
      <c r="R448" s="20">
        <v>2745</v>
      </c>
      <c r="V448" s="99"/>
      <c r="W448" s="99"/>
      <c r="X448" s="99"/>
    </row>
    <row r="449" spans="1:24" ht="15" customHeight="1" x14ac:dyDescent="0.25">
      <c r="A449" s="65" t="s">
        <v>25</v>
      </c>
      <c r="B449" s="26">
        <v>2640</v>
      </c>
      <c r="C449" s="26">
        <v>2435</v>
      </c>
      <c r="D449" s="26">
        <v>2327</v>
      </c>
      <c r="E449" s="26">
        <v>2332</v>
      </c>
      <c r="F449" s="26">
        <v>2372</v>
      </c>
      <c r="G449" s="26">
        <v>2411</v>
      </c>
      <c r="H449" s="26">
        <v>2443</v>
      </c>
      <c r="I449" s="26">
        <v>2483</v>
      </c>
      <c r="J449" s="26">
        <v>2507</v>
      </c>
      <c r="K449" s="26">
        <v>2545</v>
      </c>
      <c r="L449" s="26">
        <v>2558</v>
      </c>
      <c r="M449" s="19">
        <f t="shared" ref="M449" si="65">SUM(M447:M448)</f>
        <v>2561</v>
      </c>
      <c r="N449" s="20">
        <f t="shared" si="63"/>
        <v>-79</v>
      </c>
      <c r="O449" s="21">
        <f t="shared" si="64"/>
        <v>-2.9924242424242423E-2</v>
      </c>
      <c r="P449" s="22"/>
      <c r="Q449" s="8"/>
      <c r="R449" s="27"/>
      <c r="V449" s="99"/>
      <c r="W449" s="99"/>
      <c r="X449" s="99"/>
    </row>
    <row r="450" spans="1:24" ht="15" customHeight="1" x14ac:dyDescent="0.25">
      <c r="A450" s="65" t="s">
        <v>26</v>
      </c>
      <c r="B450" s="26">
        <v>0</v>
      </c>
      <c r="C450" s="26">
        <v>277</v>
      </c>
      <c r="D450" s="26">
        <v>1728</v>
      </c>
      <c r="E450" s="26">
        <v>1733</v>
      </c>
      <c r="F450" s="26">
        <v>1735</v>
      </c>
      <c r="G450" s="26">
        <v>1733</v>
      </c>
      <c r="H450" s="26">
        <v>1733</v>
      </c>
      <c r="I450" s="26">
        <v>1737</v>
      </c>
      <c r="J450" s="26">
        <v>1741</v>
      </c>
      <c r="K450" s="26">
        <v>1793</v>
      </c>
      <c r="L450" s="26">
        <v>1824</v>
      </c>
      <c r="M450" s="19">
        <f t="shared" ref="M450:M455" si="66">M354+M373+M392+M411+M430</f>
        <v>1866</v>
      </c>
      <c r="N450" s="20">
        <f t="shared" si="63"/>
        <v>1866</v>
      </c>
      <c r="O450" s="21" t="str">
        <f>IF(B450=0,"0.0%",N450/B450)</f>
        <v>0.0%</v>
      </c>
      <c r="P450" s="22"/>
      <c r="Q450" s="8"/>
      <c r="R450" s="27"/>
    </row>
    <row r="451" spans="1:24" ht="15" customHeight="1" x14ac:dyDescent="0.25">
      <c r="A451" s="65" t="s">
        <v>27</v>
      </c>
      <c r="B451" s="26">
        <v>387</v>
      </c>
      <c r="C451" s="26">
        <v>268</v>
      </c>
      <c r="D451" s="26">
        <v>221</v>
      </c>
      <c r="E451" s="26">
        <v>76</v>
      </c>
      <c r="F451" s="26">
        <v>96</v>
      </c>
      <c r="G451" s="26">
        <v>109</v>
      </c>
      <c r="H451" s="26">
        <v>121</v>
      </c>
      <c r="I451" s="26">
        <v>136</v>
      </c>
      <c r="J451" s="26">
        <v>100</v>
      </c>
      <c r="K451" s="26">
        <v>139</v>
      </c>
      <c r="L451" s="26">
        <v>147</v>
      </c>
      <c r="M451" s="19">
        <f t="shared" si="66"/>
        <v>143</v>
      </c>
      <c r="N451" s="20">
        <f t="shared" si="63"/>
        <v>-244</v>
      </c>
      <c r="O451" s="21">
        <f t="shared" si="64"/>
        <v>-0.63049095607235139</v>
      </c>
      <c r="P451" s="22"/>
      <c r="Q451" s="8"/>
      <c r="R451" s="27"/>
      <c r="V451" s="99"/>
      <c r="W451" s="99"/>
      <c r="X451" s="99"/>
    </row>
    <row r="452" spans="1:24" ht="15" customHeight="1" x14ac:dyDescent="0.25">
      <c r="A452" s="65" t="s">
        <v>28</v>
      </c>
      <c r="B452" s="20">
        <v>129</v>
      </c>
      <c r="C452" s="20">
        <v>81</v>
      </c>
      <c r="D452" s="20">
        <v>76</v>
      </c>
      <c r="E452" s="20">
        <v>76</v>
      </c>
      <c r="F452" s="20">
        <v>81</v>
      </c>
      <c r="G452" s="20">
        <v>84</v>
      </c>
      <c r="H452" s="20">
        <v>84</v>
      </c>
      <c r="I452" s="20">
        <v>86</v>
      </c>
      <c r="J452" s="20">
        <v>81</v>
      </c>
      <c r="K452" s="20">
        <v>83</v>
      </c>
      <c r="L452" s="20">
        <v>80</v>
      </c>
      <c r="M452" s="19">
        <f t="shared" si="66"/>
        <v>85</v>
      </c>
      <c r="N452" s="20">
        <f t="shared" si="63"/>
        <v>-44</v>
      </c>
      <c r="O452" s="21">
        <f t="shared" si="64"/>
        <v>-0.34108527131782945</v>
      </c>
      <c r="P452" s="22"/>
      <c r="V452" s="99"/>
      <c r="W452" s="99"/>
      <c r="X452" s="99"/>
    </row>
    <row r="453" spans="1:24" ht="15" customHeight="1" x14ac:dyDescent="0.25">
      <c r="A453" s="65" t="s">
        <v>46</v>
      </c>
      <c r="B453" s="20">
        <v>2769</v>
      </c>
      <c r="C453" s="20">
        <v>2793</v>
      </c>
      <c r="D453" s="20">
        <v>4131</v>
      </c>
      <c r="E453" s="20">
        <v>4145</v>
      </c>
      <c r="F453" s="20">
        <v>4188</v>
      </c>
      <c r="G453" s="20">
        <v>4228</v>
      </c>
      <c r="H453" s="20">
        <v>4260</v>
      </c>
      <c r="I453" s="20">
        <v>4313</v>
      </c>
      <c r="J453" s="20">
        <v>4379</v>
      </c>
      <c r="K453" s="20">
        <v>4421</v>
      </c>
      <c r="L453" s="20">
        <v>4462</v>
      </c>
      <c r="M453" s="19">
        <f t="shared" si="66"/>
        <v>4513</v>
      </c>
      <c r="N453" s="20">
        <f t="shared" si="63"/>
        <v>1744</v>
      </c>
      <c r="O453" s="21">
        <f t="shared" si="64"/>
        <v>0.62983026363308059</v>
      </c>
      <c r="P453" s="22"/>
      <c r="V453" s="99"/>
      <c r="W453" s="99"/>
      <c r="X453" s="99"/>
    </row>
    <row r="454" spans="1:24" ht="15" customHeight="1" x14ac:dyDescent="0.25">
      <c r="A454" s="65" t="s">
        <v>30</v>
      </c>
      <c r="B454" s="20">
        <v>2988</v>
      </c>
      <c r="C454" s="20">
        <v>2932</v>
      </c>
      <c r="D454" s="20">
        <v>2814</v>
      </c>
      <c r="E454" s="20">
        <v>2800</v>
      </c>
      <c r="F454" s="20">
        <v>2562</v>
      </c>
      <c r="G454" s="20">
        <v>2571</v>
      </c>
      <c r="H454" s="20">
        <v>2640</v>
      </c>
      <c r="I454" s="20">
        <v>2592</v>
      </c>
      <c r="J454" s="20">
        <v>2540</v>
      </c>
      <c r="K454" s="20">
        <v>2575</v>
      </c>
      <c r="L454" s="20">
        <v>2533</v>
      </c>
      <c r="M454" s="19">
        <f t="shared" si="66"/>
        <v>2556</v>
      </c>
      <c r="N454" s="20">
        <f t="shared" si="63"/>
        <v>-432</v>
      </c>
      <c r="O454" s="21">
        <f t="shared" si="64"/>
        <v>-0.14457831325301204</v>
      </c>
      <c r="P454" s="22"/>
      <c r="Q454" s="67" t="s">
        <v>31</v>
      </c>
      <c r="R454" s="67" t="s">
        <v>32</v>
      </c>
      <c r="V454" s="99"/>
      <c r="W454" s="99"/>
      <c r="X454" s="99"/>
    </row>
    <row r="455" spans="1:24" ht="15" customHeight="1" x14ac:dyDescent="0.25">
      <c r="A455" s="65" t="s">
        <v>33</v>
      </c>
      <c r="B455" s="20">
        <v>4018</v>
      </c>
      <c r="C455" s="20">
        <v>3964</v>
      </c>
      <c r="D455" s="20">
        <v>4029</v>
      </c>
      <c r="E455" s="20">
        <v>3950</v>
      </c>
      <c r="F455" s="20">
        <v>3976</v>
      </c>
      <c r="G455" s="20">
        <v>3896</v>
      </c>
      <c r="H455" s="20">
        <v>3796</v>
      </c>
      <c r="I455" s="20">
        <v>3715</v>
      </c>
      <c r="J455" s="20">
        <v>3703</v>
      </c>
      <c r="K455" s="20">
        <v>3708</v>
      </c>
      <c r="L455" s="20">
        <v>3706</v>
      </c>
      <c r="M455" s="19">
        <f t="shared" si="66"/>
        <v>3663</v>
      </c>
      <c r="N455" s="20">
        <f t="shared" si="63"/>
        <v>-355</v>
      </c>
      <c r="O455" s="21">
        <f t="shared" si="64"/>
        <v>-8.8352414136386268E-2</v>
      </c>
      <c r="P455" s="22"/>
      <c r="Q455" s="68" t="s">
        <v>34</v>
      </c>
      <c r="R455" s="69" t="s">
        <v>23</v>
      </c>
      <c r="V455" s="99"/>
      <c r="W455" s="99"/>
      <c r="X455" s="99"/>
    </row>
    <row r="456" spans="1:24" ht="15" customHeight="1" x14ac:dyDescent="0.25">
      <c r="A456" s="65" t="s">
        <v>35</v>
      </c>
      <c r="B456" s="20">
        <v>7006</v>
      </c>
      <c r="C456" s="20">
        <v>6896</v>
      </c>
      <c r="D456" s="20">
        <v>6843</v>
      </c>
      <c r="E456" s="20">
        <v>6750</v>
      </c>
      <c r="F456" s="20">
        <v>6538</v>
      </c>
      <c r="G456" s="20">
        <v>6467</v>
      </c>
      <c r="H456" s="20">
        <v>6436</v>
      </c>
      <c r="I456" s="20">
        <v>6307</v>
      </c>
      <c r="J456" s="20">
        <v>6243</v>
      </c>
      <c r="K456" s="20">
        <v>6283</v>
      </c>
      <c r="L456" s="20">
        <v>6239</v>
      </c>
      <c r="M456" s="19">
        <f t="shared" ref="M456" si="67">SUM(M454+M455)</f>
        <v>6219</v>
      </c>
      <c r="N456" s="20">
        <f t="shared" si="63"/>
        <v>-787</v>
      </c>
      <c r="O456" s="21">
        <f t="shared" si="64"/>
        <v>-0.11233228661147587</v>
      </c>
      <c r="P456" s="22"/>
      <c r="Q456" s="30">
        <f>SUM(B461:M461)/12</f>
        <v>48.75</v>
      </c>
      <c r="R456" s="22">
        <f>M449/R448</f>
        <v>0.93296903460837888</v>
      </c>
      <c r="V456" s="99"/>
      <c r="W456" s="99"/>
      <c r="X456" s="99"/>
    </row>
    <row r="457" spans="1:24" ht="15" customHeight="1" x14ac:dyDescent="0.25">
      <c r="A457" s="31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3"/>
      <c r="M457" s="33"/>
      <c r="N457" s="33"/>
      <c r="O457" s="33"/>
    </row>
    <row r="458" spans="1:24" ht="15" customHeight="1" x14ac:dyDescent="0.25">
      <c r="A458" s="65" t="s">
        <v>36</v>
      </c>
      <c r="B458" s="20">
        <v>11223</v>
      </c>
      <c r="C458" s="20">
        <v>11199</v>
      </c>
      <c r="D458" s="20">
        <v>11229</v>
      </c>
      <c r="E458" s="20">
        <v>11274</v>
      </c>
      <c r="F458" s="20">
        <v>11125</v>
      </c>
      <c r="G458" s="20">
        <v>10959</v>
      </c>
      <c r="H458" s="20">
        <v>10882</v>
      </c>
      <c r="I458" s="20">
        <v>10767</v>
      </c>
      <c r="J458" s="20">
        <v>10927</v>
      </c>
      <c r="K458" s="20">
        <v>10915</v>
      </c>
      <c r="L458" s="20">
        <v>10848</v>
      </c>
      <c r="M458" s="19">
        <f t="shared" ref="M458:M459" si="68">M362+M381+M400+M419+M438</f>
        <v>10829</v>
      </c>
      <c r="N458" s="20">
        <f>M458-B458</f>
        <v>-394</v>
      </c>
      <c r="O458" s="21">
        <f>+N458/$B458</f>
        <v>-3.5106477768867501E-2</v>
      </c>
    </row>
    <row r="459" spans="1:24" ht="15" customHeight="1" x14ac:dyDescent="0.25">
      <c r="A459" s="65" t="s">
        <v>37</v>
      </c>
      <c r="B459" s="20">
        <v>3305</v>
      </c>
      <c r="C459" s="20">
        <v>3326</v>
      </c>
      <c r="D459" s="20">
        <v>3345</v>
      </c>
      <c r="E459" s="20">
        <v>3371</v>
      </c>
      <c r="F459" s="20">
        <v>3355</v>
      </c>
      <c r="G459" s="20">
        <v>3349</v>
      </c>
      <c r="H459" s="20">
        <v>3346</v>
      </c>
      <c r="I459" s="20">
        <v>3355</v>
      </c>
      <c r="J459" s="20">
        <v>3368</v>
      </c>
      <c r="K459" s="20">
        <v>3348</v>
      </c>
      <c r="L459" s="20">
        <v>3345</v>
      </c>
      <c r="M459" s="19">
        <f t="shared" si="68"/>
        <v>3347</v>
      </c>
      <c r="N459" s="25">
        <f>M459-B459</f>
        <v>42</v>
      </c>
      <c r="O459" s="21">
        <f>+N459/$B459</f>
        <v>1.2708018154311648E-2</v>
      </c>
    </row>
    <row r="460" spans="1:24" ht="15" customHeight="1" x14ac:dyDescent="0.25">
      <c r="A460" s="70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7"/>
      <c r="P460" s="22"/>
      <c r="Q460" s="5"/>
      <c r="R460" s="71" t="s">
        <v>38</v>
      </c>
      <c r="V460" s="99"/>
      <c r="W460" s="99"/>
      <c r="X460" s="99"/>
    </row>
    <row r="461" spans="1:24" ht="15" customHeight="1" x14ac:dyDescent="0.25">
      <c r="A461" s="65" t="s">
        <v>39</v>
      </c>
      <c r="B461" s="20">
        <v>44</v>
      </c>
      <c r="C461" s="20">
        <v>52</v>
      </c>
      <c r="D461" s="20">
        <v>48</v>
      </c>
      <c r="E461" s="20">
        <v>59</v>
      </c>
      <c r="F461" s="20">
        <v>41</v>
      </c>
      <c r="G461" s="20">
        <v>44</v>
      </c>
      <c r="H461" s="20">
        <v>34</v>
      </c>
      <c r="I461" s="20">
        <v>63</v>
      </c>
      <c r="J461" s="20">
        <v>65</v>
      </c>
      <c r="K461" s="20">
        <v>37</v>
      </c>
      <c r="L461" s="20">
        <v>51</v>
      </c>
      <c r="M461" s="19">
        <f t="shared" ref="M461:M462" si="69">M365+M384+M403+M422+M441</f>
        <v>47</v>
      </c>
      <c r="N461" s="20"/>
      <c r="O461" s="18"/>
      <c r="P461" s="20"/>
      <c r="Q461" s="67" t="s">
        <v>31</v>
      </c>
      <c r="R461" s="71" t="s">
        <v>40</v>
      </c>
    </row>
    <row r="462" spans="1:24" ht="15" customHeight="1" x14ac:dyDescent="0.25">
      <c r="A462" s="65" t="s">
        <v>41</v>
      </c>
      <c r="B462" s="20">
        <v>36</v>
      </c>
      <c r="C462" s="20">
        <v>40</v>
      </c>
      <c r="D462" s="20">
        <v>0</v>
      </c>
      <c r="E462" s="20">
        <v>8</v>
      </c>
      <c r="F462" s="20">
        <v>4</v>
      </c>
      <c r="G462" s="20">
        <v>3</v>
      </c>
      <c r="H462" s="20">
        <v>3</v>
      </c>
      <c r="I462" s="20">
        <v>1</v>
      </c>
      <c r="J462" s="20">
        <v>2</v>
      </c>
      <c r="K462" s="20">
        <v>7</v>
      </c>
      <c r="L462" s="20">
        <v>1</v>
      </c>
      <c r="M462" s="19">
        <f t="shared" si="69"/>
        <v>1</v>
      </c>
      <c r="N462" s="20"/>
      <c r="O462" s="72"/>
      <c r="P462" s="67"/>
      <c r="Q462" s="68" t="s">
        <v>42</v>
      </c>
      <c r="R462" s="69" t="s">
        <v>43</v>
      </c>
    </row>
    <row r="463" spans="1:24" ht="15" customHeight="1" x14ac:dyDescent="0.25">
      <c r="A463" s="65" t="s">
        <v>44</v>
      </c>
      <c r="B463" s="39">
        <v>1.521969696969697</v>
      </c>
      <c r="C463" s="39">
        <v>1.6279260780287474</v>
      </c>
      <c r="D463" s="39">
        <v>1.7314138375590891</v>
      </c>
      <c r="E463" s="39">
        <v>1.6938250428816466</v>
      </c>
      <c r="F463" s="39">
        <v>1.6762225969645868</v>
      </c>
      <c r="G463" s="39">
        <v>1.615927001244297</v>
      </c>
      <c r="H463" s="39">
        <v>1.5538272615636513</v>
      </c>
      <c r="I463" s="39">
        <v>1.4961739830849778</v>
      </c>
      <c r="J463" s="39">
        <v>1.4770642201834863</v>
      </c>
      <c r="K463" s="39">
        <v>1.456974459724951</v>
      </c>
      <c r="L463" s="39">
        <v>1.4487881157154026</v>
      </c>
      <c r="M463" s="53">
        <f t="shared" ref="M463" si="70">+M455/M449</f>
        <v>1.4303006638032019</v>
      </c>
      <c r="N463" s="39"/>
      <c r="O463" s="21"/>
      <c r="P463" s="22"/>
      <c r="Q463" s="30">
        <f>SUM(B462:M462)/12</f>
        <v>8.8333333333333339</v>
      </c>
      <c r="R463" s="41">
        <f>'[1]Vol. Rolling Retention Rate'!$B$26</f>
        <v>0.747</v>
      </c>
    </row>
    <row r="464" spans="1:24" ht="15" customHeight="1" x14ac:dyDescent="0.25">
      <c r="A464" s="42"/>
      <c r="B464" s="43"/>
      <c r="C464" s="43"/>
      <c r="D464" s="43"/>
      <c r="E464" s="43"/>
      <c r="F464" s="43"/>
      <c r="G464" s="43"/>
      <c r="H464" s="43"/>
      <c r="I464" s="43"/>
      <c r="J464" s="43"/>
      <c r="K464" s="43"/>
      <c r="L464" s="5"/>
      <c r="M464" s="5"/>
      <c r="R464" s="21"/>
    </row>
    <row r="465" spans="1:18" ht="45" x14ac:dyDescent="0.25">
      <c r="A465" s="94" t="s">
        <v>76</v>
      </c>
      <c r="B465" s="95" t="s">
        <v>5</v>
      </c>
      <c r="C465" s="95" t="s">
        <v>6</v>
      </c>
      <c r="D465" s="95" t="s">
        <v>7</v>
      </c>
      <c r="E465" s="95" t="s">
        <v>8</v>
      </c>
      <c r="F465" s="95" t="s">
        <v>9</v>
      </c>
      <c r="G465" s="95" t="s">
        <v>10</v>
      </c>
      <c r="H465" s="95" t="s">
        <v>11</v>
      </c>
      <c r="I465" s="95" t="s">
        <v>12</v>
      </c>
      <c r="J465" s="95" t="s">
        <v>13</v>
      </c>
      <c r="K465" s="95" t="s">
        <v>14</v>
      </c>
      <c r="L465" s="96" t="s">
        <v>15</v>
      </c>
      <c r="M465" s="96" t="str">
        <f>$M$4</f>
        <v>May 19</v>
      </c>
      <c r="N465" s="60" t="s">
        <v>17</v>
      </c>
      <c r="O465" s="61" t="s">
        <v>18</v>
      </c>
      <c r="P465" s="97"/>
      <c r="Q465" s="97" t="s">
        <v>19</v>
      </c>
      <c r="R465" s="98" t="s">
        <v>20</v>
      </c>
    </row>
    <row r="466" spans="1:18" ht="15" customHeight="1" x14ac:dyDescent="0.25">
      <c r="A466" s="65" t="s">
        <v>21</v>
      </c>
      <c r="B466" s="20">
        <v>7835</v>
      </c>
      <c r="C466" s="20">
        <v>7810</v>
      </c>
      <c r="D466" s="20">
        <v>7930</v>
      </c>
      <c r="E466" s="20">
        <v>7870</v>
      </c>
      <c r="F466" s="20">
        <v>7940</v>
      </c>
      <c r="G466" s="20">
        <v>7915</v>
      </c>
      <c r="H466" s="20">
        <v>7785</v>
      </c>
      <c r="I466" s="20">
        <v>7780</v>
      </c>
      <c r="J466" s="20">
        <v>7757</v>
      </c>
      <c r="K466" s="20">
        <v>7800</v>
      </c>
      <c r="L466" s="20">
        <v>7674</v>
      </c>
      <c r="M466" s="19">
        <f t="shared" ref="M466:M467" si="71">M157+M330+M447</f>
        <v>7638</v>
      </c>
      <c r="N466" s="20">
        <f t="shared" ref="N466:N475" si="72">M466-B466</f>
        <v>-197</v>
      </c>
      <c r="O466" s="21">
        <f t="shared" ref="O466:O475" si="73">+N466/$B466</f>
        <v>-2.5143586470963625E-2</v>
      </c>
      <c r="P466" s="22"/>
      <c r="Q466" s="66" t="s">
        <v>22</v>
      </c>
      <c r="R466" s="66" t="s">
        <v>23</v>
      </c>
    </row>
    <row r="467" spans="1:18" ht="15" customHeight="1" x14ac:dyDescent="0.25">
      <c r="A467" s="65" t="s">
        <v>24</v>
      </c>
      <c r="B467" s="20">
        <v>2551</v>
      </c>
      <c r="C467" s="20">
        <v>2290</v>
      </c>
      <c r="D467" s="20">
        <v>1912</v>
      </c>
      <c r="E467" s="20">
        <v>2038</v>
      </c>
      <c r="F467" s="20">
        <v>2135</v>
      </c>
      <c r="G467" s="20">
        <v>2398</v>
      </c>
      <c r="H467" s="20">
        <v>2613</v>
      </c>
      <c r="I467" s="20">
        <v>2768</v>
      </c>
      <c r="J467" s="20">
        <v>2984</v>
      </c>
      <c r="K467" s="20">
        <v>3066</v>
      </c>
      <c r="L467" s="20">
        <v>3162</v>
      </c>
      <c r="M467" s="19">
        <f t="shared" si="71"/>
        <v>3186</v>
      </c>
      <c r="N467" s="20">
        <f t="shared" si="72"/>
        <v>635</v>
      </c>
      <c r="O467" s="21">
        <f t="shared" si="73"/>
        <v>0.24892199137593102</v>
      </c>
      <c r="P467" s="22"/>
      <c r="Q467" s="22">
        <f>1-M467/M468</f>
        <v>0.70565410199556533</v>
      </c>
      <c r="R467" s="20">
        <f>R158+R331+R448</f>
        <v>10846</v>
      </c>
    </row>
    <row r="468" spans="1:18" ht="15" customHeight="1" x14ac:dyDescent="0.25">
      <c r="A468" s="65" t="s">
        <v>25</v>
      </c>
      <c r="B468" s="26">
        <v>10386</v>
      </c>
      <c r="C468" s="26">
        <v>10100</v>
      </c>
      <c r="D468" s="26">
        <v>9842</v>
      </c>
      <c r="E468" s="26">
        <v>9908</v>
      </c>
      <c r="F468" s="26">
        <v>10075</v>
      </c>
      <c r="G468" s="26">
        <v>10313</v>
      </c>
      <c r="H468" s="26">
        <v>10398</v>
      </c>
      <c r="I468" s="26">
        <v>10548</v>
      </c>
      <c r="J468" s="26">
        <v>10741</v>
      </c>
      <c r="K468" s="26">
        <v>10866</v>
      </c>
      <c r="L468" s="26">
        <v>10836</v>
      </c>
      <c r="M468" s="19">
        <f t="shared" ref="M468" si="74">SUM(M466:M467)</f>
        <v>10824</v>
      </c>
      <c r="N468" s="20">
        <f t="shared" si="72"/>
        <v>438</v>
      </c>
      <c r="O468" s="21">
        <f t="shared" si="73"/>
        <v>4.2172154823801274E-2</v>
      </c>
      <c r="P468" s="22"/>
      <c r="Q468" s="8"/>
      <c r="R468" s="27"/>
    </row>
    <row r="469" spans="1:18" ht="15" customHeight="1" x14ac:dyDescent="0.25">
      <c r="A469" s="65" t="s">
        <v>26</v>
      </c>
      <c r="B469" s="26">
        <v>0</v>
      </c>
      <c r="C469" s="26">
        <v>364</v>
      </c>
      <c r="D469" s="26">
        <v>6516</v>
      </c>
      <c r="E469" s="26">
        <v>6551</v>
      </c>
      <c r="F469" s="26">
        <v>6550</v>
      </c>
      <c r="G469" s="26">
        <v>6542</v>
      </c>
      <c r="H469" s="26">
        <v>6538</v>
      </c>
      <c r="I469" s="26">
        <v>6537</v>
      </c>
      <c r="J469" s="26">
        <v>6537</v>
      </c>
      <c r="K469" s="26">
        <v>6689</v>
      </c>
      <c r="L469" s="26">
        <v>6800</v>
      </c>
      <c r="M469" s="19">
        <f t="shared" ref="M469:M474" si="75">M160+M333+M450</f>
        <v>6954</v>
      </c>
      <c r="N469" s="20">
        <f t="shared" si="72"/>
        <v>6954</v>
      </c>
      <c r="O469" s="21" t="str">
        <f>IF(B469=0,"0.0%",N469/B469)</f>
        <v>0.0%</v>
      </c>
      <c r="P469" s="22"/>
      <c r="Q469" s="8"/>
      <c r="R469" s="27"/>
    </row>
    <row r="470" spans="1:18" ht="15" customHeight="1" x14ac:dyDescent="0.25">
      <c r="A470" s="65" t="s">
        <v>27</v>
      </c>
      <c r="B470" s="26">
        <v>1009</v>
      </c>
      <c r="C470" s="26">
        <v>908</v>
      </c>
      <c r="D470" s="26">
        <v>768</v>
      </c>
      <c r="E470" s="26">
        <v>302</v>
      </c>
      <c r="F470" s="26">
        <v>362</v>
      </c>
      <c r="G470" s="26">
        <v>416</v>
      </c>
      <c r="H470" s="26">
        <v>482</v>
      </c>
      <c r="I470" s="26">
        <v>540</v>
      </c>
      <c r="J470" s="26">
        <v>505</v>
      </c>
      <c r="K470" s="26">
        <v>583</v>
      </c>
      <c r="L470" s="26">
        <v>578</v>
      </c>
      <c r="M470" s="19">
        <f t="shared" si="75"/>
        <v>579</v>
      </c>
      <c r="N470" s="20">
        <f t="shared" si="72"/>
        <v>-430</v>
      </c>
      <c r="O470" s="21">
        <f t="shared" si="73"/>
        <v>-0.42616451932606542</v>
      </c>
      <c r="P470" s="22"/>
      <c r="Q470" s="8"/>
      <c r="R470" s="27"/>
    </row>
    <row r="471" spans="1:18" ht="15" customHeight="1" x14ac:dyDescent="0.25">
      <c r="A471" s="65" t="s">
        <v>28</v>
      </c>
      <c r="B471" s="20">
        <v>655</v>
      </c>
      <c r="C471" s="20">
        <v>583</v>
      </c>
      <c r="D471" s="20">
        <v>488</v>
      </c>
      <c r="E471" s="20">
        <v>488</v>
      </c>
      <c r="F471" s="20">
        <v>501</v>
      </c>
      <c r="G471" s="20">
        <v>505</v>
      </c>
      <c r="H471" s="20">
        <v>506</v>
      </c>
      <c r="I471" s="20">
        <v>506</v>
      </c>
      <c r="J471" s="20">
        <v>505</v>
      </c>
      <c r="K471" s="20">
        <v>506</v>
      </c>
      <c r="L471" s="20">
        <v>497</v>
      </c>
      <c r="M471" s="19">
        <f t="shared" si="75"/>
        <v>503</v>
      </c>
      <c r="N471" s="20">
        <f t="shared" si="72"/>
        <v>-152</v>
      </c>
      <c r="O471" s="21">
        <f t="shared" si="73"/>
        <v>-0.23206106870229007</v>
      </c>
      <c r="P471" s="22"/>
    </row>
    <row r="472" spans="1:18" ht="15" customHeight="1" x14ac:dyDescent="0.25">
      <c r="A472" s="65" t="s">
        <v>46</v>
      </c>
      <c r="B472" s="20">
        <v>11041</v>
      </c>
      <c r="C472" s="20">
        <v>11047</v>
      </c>
      <c r="D472" s="20">
        <v>16846</v>
      </c>
      <c r="E472" s="20">
        <v>16953</v>
      </c>
      <c r="F472" s="20">
        <v>17126</v>
      </c>
      <c r="G472" s="20">
        <v>17360</v>
      </c>
      <c r="H472" s="20">
        <v>17442</v>
      </c>
      <c r="I472" s="20">
        <v>17605</v>
      </c>
      <c r="J472" s="20">
        <v>17874</v>
      </c>
      <c r="K472" s="20">
        <v>18077</v>
      </c>
      <c r="L472" s="20">
        <v>18175</v>
      </c>
      <c r="M472" s="19">
        <f t="shared" si="75"/>
        <v>18364</v>
      </c>
      <c r="N472" s="20">
        <f t="shared" si="72"/>
        <v>7323</v>
      </c>
      <c r="O472" s="21">
        <f t="shared" si="73"/>
        <v>0.66325513993297713</v>
      </c>
      <c r="P472" s="22"/>
    </row>
    <row r="473" spans="1:18" ht="15" customHeight="1" x14ac:dyDescent="0.25">
      <c r="A473" s="65" t="s">
        <v>30</v>
      </c>
      <c r="B473" s="20">
        <v>7627</v>
      </c>
      <c r="C473" s="20">
        <v>7663</v>
      </c>
      <c r="D473" s="20">
        <v>7489</v>
      </c>
      <c r="E473" s="20">
        <v>7376</v>
      </c>
      <c r="F473" s="20">
        <v>7377</v>
      </c>
      <c r="G473" s="20">
        <v>7381</v>
      </c>
      <c r="H473" s="20">
        <v>7689</v>
      </c>
      <c r="I473" s="20">
        <v>7481</v>
      </c>
      <c r="J473" s="20">
        <v>7353</v>
      </c>
      <c r="K473" s="20">
        <v>7449</v>
      </c>
      <c r="L473" s="20">
        <v>7561</v>
      </c>
      <c r="M473" s="19">
        <f t="shared" si="75"/>
        <v>7717</v>
      </c>
      <c r="N473" s="20">
        <f t="shared" si="72"/>
        <v>90</v>
      </c>
      <c r="O473" s="21">
        <f t="shared" si="73"/>
        <v>1.1800183558410908E-2</v>
      </c>
      <c r="P473" s="22"/>
      <c r="Q473" s="67" t="s">
        <v>31</v>
      </c>
      <c r="R473" s="67" t="s">
        <v>32</v>
      </c>
    </row>
    <row r="474" spans="1:18" ht="15" customHeight="1" x14ac:dyDescent="0.25">
      <c r="A474" s="65" t="s">
        <v>33</v>
      </c>
      <c r="B474" s="20">
        <v>17568</v>
      </c>
      <c r="C474" s="20">
        <v>17522</v>
      </c>
      <c r="D474" s="20">
        <v>17720</v>
      </c>
      <c r="E474" s="20">
        <v>17553</v>
      </c>
      <c r="F474" s="20">
        <v>17667</v>
      </c>
      <c r="G474" s="20">
        <v>17580</v>
      </c>
      <c r="H474" s="20">
        <v>17078</v>
      </c>
      <c r="I474" s="20">
        <v>17030</v>
      </c>
      <c r="J474" s="20">
        <v>17048</v>
      </c>
      <c r="K474" s="20">
        <v>17027</v>
      </c>
      <c r="L474" s="20">
        <v>16814</v>
      </c>
      <c r="M474" s="19">
        <f t="shared" si="75"/>
        <v>16625</v>
      </c>
      <c r="N474" s="20">
        <f t="shared" si="72"/>
        <v>-943</v>
      </c>
      <c r="O474" s="21">
        <f t="shared" si="73"/>
        <v>-5.3677140255009109E-2</v>
      </c>
      <c r="P474" s="22"/>
      <c r="Q474" s="68" t="s">
        <v>34</v>
      </c>
      <c r="R474" s="69" t="s">
        <v>23</v>
      </c>
    </row>
    <row r="475" spans="1:18" ht="15" customHeight="1" x14ac:dyDescent="0.25">
      <c r="A475" s="65" t="s">
        <v>35</v>
      </c>
      <c r="B475" s="20">
        <v>25195</v>
      </c>
      <c r="C475" s="20">
        <v>25185</v>
      </c>
      <c r="D475" s="20">
        <v>25209</v>
      </c>
      <c r="E475" s="20">
        <v>24929</v>
      </c>
      <c r="F475" s="20">
        <v>25044</v>
      </c>
      <c r="G475" s="20">
        <v>24961</v>
      </c>
      <c r="H475" s="20">
        <v>24767</v>
      </c>
      <c r="I475" s="20">
        <v>24511</v>
      </c>
      <c r="J475" s="20">
        <v>24401</v>
      </c>
      <c r="K475" s="20">
        <v>24476</v>
      </c>
      <c r="L475" s="20">
        <v>24375</v>
      </c>
      <c r="M475" s="19">
        <f t="shared" ref="M475" si="76">SUM(M473+M474)</f>
        <v>24342</v>
      </c>
      <c r="N475" s="20">
        <f t="shared" si="72"/>
        <v>-853</v>
      </c>
      <c r="O475" s="21">
        <f t="shared" si="73"/>
        <v>-3.385592379440365E-2</v>
      </c>
      <c r="P475" s="22"/>
      <c r="Q475" s="30">
        <f>SUM(B480:M480)/12</f>
        <v>199.83333333333334</v>
      </c>
      <c r="R475" s="22">
        <f>M468/R467</f>
        <v>0.99797160243407712</v>
      </c>
    </row>
    <row r="476" spans="1:18" ht="15" customHeight="1" x14ac:dyDescent="0.25">
      <c r="A476" s="31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3"/>
      <c r="M476" s="33"/>
      <c r="N476" s="33"/>
      <c r="O476" s="33"/>
    </row>
    <row r="477" spans="1:18" ht="15" customHeight="1" x14ac:dyDescent="0.25">
      <c r="A477" s="65" t="s">
        <v>36</v>
      </c>
      <c r="B477" s="20">
        <v>39562</v>
      </c>
      <c r="C477" s="20">
        <v>39593</v>
      </c>
      <c r="D477" s="20">
        <v>39698</v>
      </c>
      <c r="E477" s="20">
        <v>39862</v>
      </c>
      <c r="F477" s="20">
        <v>39422</v>
      </c>
      <c r="G477" s="20">
        <v>39417</v>
      </c>
      <c r="H477" s="20">
        <v>39164</v>
      </c>
      <c r="I477" s="20">
        <v>38972</v>
      </c>
      <c r="J477" s="20">
        <v>39511</v>
      </c>
      <c r="K477" s="20">
        <v>39402</v>
      </c>
      <c r="L477" s="20">
        <v>39295</v>
      </c>
      <c r="M477" s="19">
        <f t="shared" ref="M477:M478" si="77">M168+M341+M458</f>
        <v>39399</v>
      </c>
      <c r="N477" s="20">
        <f>M477-B477</f>
        <v>-163</v>
      </c>
      <c r="O477" s="21">
        <f>+N477/$B477</f>
        <v>-4.1201152621202167E-3</v>
      </c>
    </row>
    <row r="478" spans="1:18" ht="15" customHeight="1" x14ac:dyDescent="0.25">
      <c r="A478" s="65" t="s">
        <v>37</v>
      </c>
      <c r="B478" s="20">
        <v>13058</v>
      </c>
      <c r="C478" s="20">
        <v>13129</v>
      </c>
      <c r="D478" s="20">
        <v>13190</v>
      </c>
      <c r="E478" s="20">
        <v>13204</v>
      </c>
      <c r="F478" s="20">
        <v>13142</v>
      </c>
      <c r="G478" s="20">
        <v>13155</v>
      </c>
      <c r="H478" s="20">
        <v>13063</v>
      </c>
      <c r="I478" s="20">
        <v>13015</v>
      </c>
      <c r="J478" s="20">
        <v>13046</v>
      </c>
      <c r="K478" s="20">
        <v>13041</v>
      </c>
      <c r="L478" s="20">
        <v>13030</v>
      </c>
      <c r="M478" s="19">
        <f t="shared" si="77"/>
        <v>13738</v>
      </c>
      <c r="N478" s="25">
        <f>M478-B478</f>
        <v>680</v>
      </c>
      <c r="O478" s="21">
        <f>+N478/$B478</f>
        <v>5.2075356103538063E-2</v>
      </c>
    </row>
    <row r="479" spans="1:18" ht="15" customHeight="1" x14ac:dyDescent="0.25">
      <c r="A479" s="100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7"/>
      <c r="P479" s="22"/>
      <c r="Q479" s="5"/>
      <c r="R479" s="71" t="s">
        <v>38</v>
      </c>
    </row>
    <row r="480" spans="1:18" ht="15" customHeight="1" x14ac:dyDescent="0.25">
      <c r="A480" s="65" t="s">
        <v>39</v>
      </c>
      <c r="B480" s="20">
        <v>220</v>
      </c>
      <c r="C480" s="20">
        <v>217</v>
      </c>
      <c r="D480" s="20">
        <v>222</v>
      </c>
      <c r="E480" s="20">
        <v>227</v>
      </c>
      <c r="F480" s="20">
        <v>211</v>
      </c>
      <c r="G480" s="20">
        <v>230</v>
      </c>
      <c r="H480" s="20">
        <v>80</v>
      </c>
      <c r="I480" s="20">
        <v>181</v>
      </c>
      <c r="J480" s="20">
        <v>275</v>
      </c>
      <c r="K480" s="20">
        <v>189</v>
      </c>
      <c r="L480" s="20">
        <v>178</v>
      </c>
      <c r="M480" s="19">
        <f t="shared" ref="M480:M481" si="78">M171+M344+M461</f>
        <v>168</v>
      </c>
      <c r="N480" s="20"/>
      <c r="O480" s="18"/>
      <c r="P480" s="20"/>
      <c r="Q480" s="67" t="s">
        <v>31</v>
      </c>
      <c r="R480" s="71" t="s">
        <v>40</v>
      </c>
    </row>
    <row r="481" spans="1:19" ht="15" customHeight="1" x14ac:dyDescent="0.25">
      <c r="A481" s="65" t="s">
        <v>41</v>
      </c>
      <c r="B481" s="20">
        <v>203</v>
      </c>
      <c r="C481" s="20">
        <v>129</v>
      </c>
      <c r="D481" s="20">
        <v>9</v>
      </c>
      <c r="E481" s="20">
        <v>13</v>
      </c>
      <c r="F481" s="20">
        <v>7</v>
      </c>
      <c r="G481" s="20">
        <v>7</v>
      </c>
      <c r="H481" s="20">
        <v>11</v>
      </c>
      <c r="I481" s="20">
        <v>7</v>
      </c>
      <c r="J481" s="20">
        <v>12</v>
      </c>
      <c r="K481" s="20">
        <v>13</v>
      </c>
      <c r="L481" s="20">
        <v>15</v>
      </c>
      <c r="M481" s="19">
        <f t="shared" si="78"/>
        <v>9</v>
      </c>
      <c r="N481" s="20"/>
      <c r="O481" s="72"/>
      <c r="P481" s="67"/>
      <c r="Q481" s="68" t="s">
        <v>42</v>
      </c>
      <c r="R481" s="69" t="s">
        <v>43</v>
      </c>
    </row>
    <row r="482" spans="1:19" ht="15" customHeight="1" x14ac:dyDescent="0.25">
      <c r="A482" s="65" t="s">
        <v>44</v>
      </c>
      <c r="B482" s="39">
        <v>1.6915077989601386</v>
      </c>
      <c r="C482" s="39">
        <v>1.7348514851485148</v>
      </c>
      <c r="D482" s="39">
        <v>1.8004470636049583</v>
      </c>
      <c r="E482" s="39">
        <v>1.7715987081146549</v>
      </c>
      <c r="F482" s="39">
        <v>1.7535483870967743</v>
      </c>
      <c r="G482" s="39">
        <v>1.704644623290992</v>
      </c>
      <c r="H482" s="39">
        <v>1.6424312367763032</v>
      </c>
      <c r="I482" s="39">
        <v>1.6145240803943877</v>
      </c>
      <c r="J482" s="39">
        <v>1.5871892747416441</v>
      </c>
      <c r="K482" s="39">
        <v>1.5669979753359102</v>
      </c>
      <c r="L482" s="39">
        <v>1.5516795865633075</v>
      </c>
      <c r="M482" s="101">
        <f t="shared" ref="M482" si="79">+M474/M468</f>
        <v>1.5359386548410938</v>
      </c>
      <c r="N482" s="39"/>
      <c r="O482" s="21"/>
      <c r="P482" s="22"/>
      <c r="Q482" s="30">
        <f>SUM(B481:M481)/12</f>
        <v>36.25</v>
      </c>
      <c r="R482" s="41">
        <f>'[1]Vol. Rolling Retention Rate'!$B$27</f>
        <v>0.85560324472090754</v>
      </c>
    </row>
    <row r="483" spans="1:19" ht="15" customHeight="1" x14ac:dyDescent="0.25">
      <c r="L483" s="99"/>
      <c r="M483" s="102"/>
      <c r="N483" s="103"/>
      <c r="O483" s="102"/>
      <c r="P483" s="103"/>
      <c r="Q483" s="102"/>
      <c r="R483" s="104"/>
      <c r="S483" s="99"/>
    </row>
    <row r="484" spans="1:19" ht="15" customHeight="1" x14ac:dyDescent="0.25">
      <c r="A484" s="1"/>
      <c r="L484" s="99"/>
      <c r="M484" s="102"/>
      <c r="N484" s="103"/>
      <c r="O484" s="102"/>
      <c r="P484" s="103"/>
      <c r="Q484" s="102"/>
      <c r="R484" s="104"/>
      <c r="S484" s="99"/>
    </row>
    <row r="485" spans="1:19" ht="15" customHeight="1" x14ac:dyDescent="0.25">
      <c r="A485" s="1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6"/>
      <c r="M485" s="107"/>
      <c r="N485" s="103"/>
      <c r="O485" s="102"/>
      <c r="P485" s="103"/>
      <c r="Q485" s="102"/>
      <c r="R485" s="104"/>
      <c r="S485" s="99"/>
    </row>
    <row r="486" spans="1:19" ht="15" customHeight="1" x14ac:dyDescent="0.25">
      <c r="L486" s="99"/>
      <c r="M486" s="102"/>
      <c r="N486" s="26"/>
      <c r="O486" s="102"/>
      <c r="P486" s="103"/>
      <c r="Q486" s="102"/>
      <c r="R486" s="104"/>
      <c r="S486" s="99"/>
    </row>
    <row r="487" spans="1:19" ht="15" customHeight="1" x14ac:dyDescent="0.25">
      <c r="L487" s="99"/>
      <c r="M487" s="102"/>
      <c r="N487" s="103"/>
      <c r="O487" s="102"/>
      <c r="P487" s="103"/>
      <c r="Q487" s="102"/>
      <c r="R487" s="104"/>
      <c r="S487" s="99"/>
    </row>
    <row r="488" spans="1:19" ht="15" customHeight="1" x14ac:dyDescent="0.25">
      <c r="L488" s="99"/>
      <c r="M488" s="102"/>
      <c r="N488" s="103"/>
      <c r="O488" s="102"/>
      <c r="P488" s="103"/>
      <c r="Q488" s="102"/>
      <c r="R488" s="104"/>
      <c r="S488" s="99"/>
    </row>
    <row r="489" spans="1:19" ht="15" customHeight="1" x14ac:dyDescent="0.25">
      <c r="L489" s="99"/>
      <c r="M489" s="102"/>
      <c r="N489" s="103"/>
      <c r="O489" s="102"/>
      <c r="P489" s="103"/>
      <c r="Q489" s="102"/>
      <c r="R489" s="104"/>
      <c r="S489" s="99"/>
    </row>
    <row r="490" spans="1:19" ht="15" customHeight="1" x14ac:dyDescent="0.25">
      <c r="L490" s="99"/>
      <c r="M490" s="102"/>
      <c r="N490" s="103"/>
      <c r="O490" s="102"/>
      <c r="P490" s="103"/>
      <c r="Q490" s="102"/>
      <c r="R490" s="104"/>
      <c r="S490" s="99"/>
    </row>
    <row r="491" spans="1:19" ht="15" customHeight="1" x14ac:dyDescent="0.25">
      <c r="L491" s="99"/>
      <c r="M491" s="102"/>
      <c r="N491" s="103"/>
      <c r="O491" s="102"/>
      <c r="P491" s="103"/>
      <c r="Q491" s="102"/>
      <c r="R491" s="104"/>
      <c r="S491" s="99"/>
    </row>
    <row r="492" spans="1:19" ht="15" customHeight="1" x14ac:dyDescent="0.25">
      <c r="L492" s="99"/>
      <c r="M492" s="102"/>
      <c r="N492" s="103"/>
      <c r="O492" s="102"/>
      <c r="P492" s="103"/>
      <c r="Q492" s="102"/>
      <c r="R492" s="104"/>
      <c r="S492" s="99"/>
    </row>
    <row r="493" spans="1:19" ht="15" customHeight="1" x14ac:dyDescent="0.25">
      <c r="L493" s="99"/>
      <c r="M493" s="102"/>
      <c r="N493" s="103"/>
      <c r="O493" s="102"/>
      <c r="P493" s="103"/>
      <c r="Q493" s="102"/>
      <c r="R493" s="104"/>
      <c r="S493" s="99"/>
    </row>
    <row r="494" spans="1:19" ht="15" customHeight="1" x14ac:dyDescent="0.25">
      <c r="L494" s="99"/>
      <c r="M494" s="102"/>
      <c r="N494" s="103"/>
      <c r="O494" s="102"/>
      <c r="P494" s="103"/>
      <c r="Q494" s="102"/>
      <c r="R494" s="104"/>
      <c r="S494" s="99"/>
    </row>
    <row r="495" spans="1:19" ht="15" customHeight="1" x14ac:dyDescent="0.25">
      <c r="L495" s="99"/>
      <c r="M495" s="102"/>
      <c r="N495" s="103"/>
      <c r="O495" s="102"/>
      <c r="P495" s="103"/>
      <c r="Q495" s="102"/>
      <c r="R495" s="104"/>
      <c r="S495" s="99"/>
    </row>
    <row r="496" spans="1:19" ht="15" customHeight="1" x14ac:dyDescent="0.25">
      <c r="L496" s="99"/>
      <c r="M496" s="102"/>
      <c r="N496" s="103"/>
      <c r="O496" s="102"/>
      <c r="P496" s="103"/>
      <c r="Q496" s="102"/>
      <c r="R496" s="104"/>
      <c r="S496" s="99"/>
    </row>
    <row r="497" spans="10:19" ht="15" customHeight="1" x14ac:dyDescent="0.25">
      <c r="L497" s="99"/>
      <c r="M497" s="102"/>
      <c r="N497" s="103"/>
      <c r="O497" s="102"/>
      <c r="P497" s="103"/>
      <c r="Q497" s="102"/>
      <c r="R497" s="104"/>
      <c r="S497" s="99"/>
    </row>
    <row r="498" spans="10:19" ht="15" customHeight="1" x14ac:dyDescent="0.25">
      <c r="L498" s="99"/>
      <c r="M498" s="102"/>
      <c r="N498" s="103"/>
      <c r="O498" s="102"/>
      <c r="P498" s="103"/>
      <c r="Q498" s="102"/>
      <c r="R498" s="104"/>
      <c r="S498" s="99"/>
    </row>
    <row r="499" spans="10:19" ht="15" customHeight="1" x14ac:dyDescent="0.25">
      <c r="L499" s="99"/>
      <c r="M499" s="102"/>
      <c r="N499" s="103"/>
      <c r="O499" s="102"/>
      <c r="P499" s="103"/>
      <c r="Q499" s="102"/>
      <c r="R499" s="104"/>
      <c r="S499" s="99"/>
    </row>
    <row r="500" spans="10:19" ht="15" customHeight="1" x14ac:dyDescent="0.25">
      <c r="J500" s="108"/>
      <c r="K500" s="108"/>
      <c r="L500" s="109"/>
      <c r="M500" s="110"/>
      <c r="N500" s="103"/>
      <c r="O500" s="102"/>
      <c r="P500" s="103"/>
      <c r="Q500" s="102"/>
      <c r="R500" s="104"/>
      <c r="S500" s="99"/>
    </row>
    <row r="501" spans="10:19" ht="15" customHeight="1" x14ac:dyDescent="0.25">
      <c r="J501" s="108"/>
      <c r="K501" s="108"/>
      <c r="L501" s="109"/>
      <c r="M501" s="110"/>
      <c r="N501" s="103"/>
      <c r="O501" s="102"/>
      <c r="P501" s="103"/>
      <c r="Q501" s="102"/>
      <c r="R501" s="104"/>
      <c r="S501" s="99"/>
    </row>
    <row r="502" spans="10:19" ht="15" customHeight="1" x14ac:dyDescent="0.25">
      <c r="L502" s="99"/>
      <c r="M502" s="102"/>
      <c r="N502" s="103"/>
      <c r="O502" s="102"/>
      <c r="P502" s="103"/>
      <c r="Q502" s="102"/>
      <c r="R502" s="104"/>
      <c r="S502" s="99"/>
    </row>
    <row r="503" spans="10:19" ht="15" customHeight="1" x14ac:dyDescent="0.25">
      <c r="L503" s="99"/>
      <c r="M503" s="102"/>
      <c r="N503" s="103"/>
      <c r="O503" s="102"/>
      <c r="P503" s="103"/>
      <c r="Q503" s="102"/>
      <c r="R503" s="104"/>
      <c r="S503" s="99"/>
    </row>
  </sheetData>
  <pageMargins left="1" right="0.45" top="0.5" bottom="0.25" header="0.3" footer="0.15"/>
  <pageSetup scale="57" fitToHeight="0" orientation="landscape" r:id="rId1"/>
  <headerFooter differentFirst="1">
    <oddFooter>&amp;RPage &amp;P</oddFooter>
  </headerFooter>
  <rowBreaks count="8" manualBreakCount="8">
    <brk id="60" max="17" man="1"/>
    <brk id="117" max="17" man="1"/>
    <brk id="174" max="17" man="1"/>
    <brk id="233" max="17" man="1"/>
    <brk id="290" max="17" man="1"/>
    <brk id="347" max="17" man="1"/>
    <brk id="406" max="17" man="1"/>
    <brk id="46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18-19 Recruiting Performance</vt:lpstr>
      <vt:lpstr>'FY 18-19 Recruiting Performance'!Print_Titles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Orchowski</dc:creator>
  <cp:lastModifiedBy>Karen Orchowski</cp:lastModifiedBy>
  <dcterms:created xsi:type="dcterms:W3CDTF">2019-06-18T16:38:50Z</dcterms:created>
  <dcterms:modified xsi:type="dcterms:W3CDTF">2019-06-18T16:39:07Z</dcterms:modified>
</cp:coreProperties>
</file>